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0" windowWidth="12030" windowHeight="10065" activeTab="0"/>
  </bookViews>
  <sheets>
    <sheet name="Aグループ" sheetId="1" r:id="rId1"/>
    <sheet name="A予定" sheetId="2" r:id="rId2"/>
    <sheet name="Bグループ" sheetId="3" r:id="rId3"/>
    <sheet name="B予定" sheetId="4" r:id="rId4"/>
    <sheet name="Cグループ" sheetId="5" r:id="rId5"/>
    <sheet name="C予定" sheetId="6" r:id="rId6"/>
    <sheet name="Dグループ" sheetId="7" r:id="rId7"/>
    <sheet name="D予定" sheetId="8" r:id="rId8"/>
  </sheets>
  <definedNames>
    <definedName name="_xlfn.IFERROR" hidden="1">#NAME?</definedName>
    <definedName name="_xlnm.Print_Area" localSheetId="0">'Aグループ'!$A$1:$AO$43</definedName>
    <definedName name="_xlnm.Print_Area" localSheetId="1">'A予定'!$A$1:$O$105</definedName>
    <definedName name="_xlnm.Print_Area" localSheetId="2">'Bグループ'!$A$1:$AO$43</definedName>
    <definedName name="_xlnm.Print_Area" localSheetId="3">'B予定'!$A$1:$O$105</definedName>
    <definedName name="_xlnm.Print_Area" localSheetId="4">'Cグループ'!$A$1:$AO$43</definedName>
    <definedName name="_xlnm.Print_Area" localSheetId="5">'C予定'!$A$1:$O$109</definedName>
    <definedName name="_xlnm.Print_Area" localSheetId="6">'Dグループ'!$A$1:$AO$43</definedName>
    <definedName name="_xlnm.Print_Area" localSheetId="7">'D予定'!$A$1:$O$105</definedName>
  </definedNames>
  <calcPr fullCalcOnLoad="1"/>
</workbook>
</file>

<file path=xl/sharedStrings.xml><?xml version="1.0" encoding="utf-8"?>
<sst xmlns="http://schemas.openxmlformats.org/spreadsheetml/2006/main" count="2234" uniqueCount="685">
  <si>
    <t>現在</t>
  </si>
  <si>
    <t>試合数</t>
  </si>
  <si>
    <t>勝点</t>
  </si>
  <si>
    <t>勝</t>
  </si>
  <si>
    <t>敗</t>
  </si>
  <si>
    <t>分</t>
  </si>
  <si>
    <t>総得点</t>
  </si>
  <si>
    <t>総失点</t>
  </si>
  <si>
    <t>得失点差</t>
  </si>
  <si>
    <t>順位</t>
  </si>
  <si>
    <t>残</t>
  </si>
  <si>
    <t>%</t>
  </si>
  <si>
    <t>三井のリハウス　東京都U-12サッカー</t>
  </si>
  <si>
    <t>ブロックリーグ</t>
  </si>
  <si>
    <t>グループ</t>
  </si>
  <si>
    <t>Ａ</t>
  </si>
  <si>
    <t>○</t>
  </si>
  <si>
    <t>グループ</t>
  </si>
  <si>
    <t>後期</t>
  </si>
  <si>
    <t>Ｄ</t>
  </si>
  <si>
    <t>Ｃ</t>
  </si>
  <si>
    <t>Ｂ</t>
  </si>
  <si>
    <t>内山C</t>
  </si>
  <si>
    <t>内山B</t>
  </si>
  <si>
    <t>内山A</t>
  </si>
  <si>
    <t>内山B</t>
  </si>
  <si>
    <t>内山C</t>
  </si>
  <si>
    <t>Refino</t>
  </si>
  <si>
    <t>清瀬FC</t>
  </si>
  <si>
    <t>清瀬VALIANT</t>
  </si>
  <si>
    <t>こみねFC</t>
  </si>
  <si>
    <t>ヨーケン東京FC</t>
  </si>
  <si>
    <t>S.T.FC</t>
  </si>
  <si>
    <t>小金井緑FC</t>
  </si>
  <si>
    <t>EFCロケッツ</t>
  </si>
  <si>
    <t>いづみ</t>
  </si>
  <si>
    <t>ひばり</t>
  </si>
  <si>
    <t>2017年度</t>
  </si>
  <si>
    <t>東京U-12リーグ　１３ブロック　後期</t>
  </si>
  <si>
    <t>Aグループ(ブロック　1部）</t>
  </si>
  <si>
    <t>更新</t>
  </si>
  <si>
    <t>月　日</t>
  </si>
  <si>
    <t>曜日</t>
  </si>
  <si>
    <t>会　場</t>
  </si>
  <si>
    <t>会場提供チーム</t>
  </si>
  <si>
    <t>キックオフ</t>
  </si>
  <si>
    <t>組み合わせ</t>
  </si>
  <si>
    <t>審　判　</t>
  </si>
  <si>
    <t>予備審判　</t>
  </si>
  <si>
    <t>（備考）</t>
  </si>
  <si>
    <t>日</t>
  </si>
  <si>
    <t>内山B面（A)</t>
  </si>
  <si>
    <t>清瀬市連盟</t>
  </si>
  <si>
    <t>いづみ</t>
  </si>
  <si>
    <t>VS</t>
  </si>
  <si>
    <t>ＥＦＣロケッツ</t>
  </si>
  <si>
    <t>STFC</t>
  </si>
  <si>
    <t>本部：いづみ</t>
  </si>
  <si>
    <t>いづみ</t>
  </si>
  <si>
    <t>VS</t>
  </si>
  <si>
    <t>15;50</t>
  </si>
  <si>
    <t>VS</t>
  </si>
  <si>
    <t>こみね</t>
  </si>
  <si>
    <t>VS</t>
  </si>
  <si>
    <t>内山B面（B)</t>
  </si>
  <si>
    <t>土</t>
  </si>
  <si>
    <t>内山A面（A)
9:00～15:00</t>
  </si>
  <si>
    <t>清瀬市連盟</t>
  </si>
  <si>
    <t>VALIANT</t>
  </si>
  <si>
    <t>VS</t>
  </si>
  <si>
    <t>いづみFC</t>
  </si>
  <si>
    <t>ヨーケン</t>
  </si>
  <si>
    <t>本部：清瀬FC</t>
  </si>
  <si>
    <t>こみねFC</t>
  </si>
  <si>
    <t>清瀬FC</t>
  </si>
  <si>
    <t>STFC</t>
  </si>
  <si>
    <t>日</t>
  </si>
  <si>
    <t>内山C面（A)
13:00～17:00</t>
  </si>
  <si>
    <t>清瀬FC</t>
  </si>
  <si>
    <t>ひばりSC</t>
  </si>
  <si>
    <t>いづみ</t>
  </si>
  <si>
    <t>Refino</t>
  </si>
  <si>
    <t>ＥＦＣロケッツ</t>
  </si>
  <si>
    <t>清瀬FC</t>
  </si>
  <si>
    <t>土</t>
  </si>
  <si>
    <t>内山C面（A)
9:00～12:00</t>
  </si>
  <si>
    <t>VALIANT</t>
  </si>
  <si>
    <t>本部：STFC</t>
  </si>
  <si>
    <t>STFC</t>
  </si>
  <si>
    <t>ひばりSC</t>
  </si>
  <si>
    <t>※A面のみです。</t>
  </si>
  <si>
    <t>※9時～12時です。12時以降は使用できません。</t>
  </si>
  <si>
    <t>内山A面（A)
13:00～17:00</t>
  </si>
  <si>
    <t>VALIANT</t>
  </si>
  <si>
    <t>Refino</t>
  </si>
  <si>
    <t>VS</t>
  </si>
  <si>
    <t>清瀬FC</t>
  </si>
  <si>
    <t>本部：ひばりSC</t>
  </si>
  <si>
    <t>清瀬FC</t>
  </si>
  <si>
    <t>内山A面（B)
13:00～17:00</t>
  </si>
  <si>
    <t>緑FC</t>
  </si>
  <si>
    <t>こみねFC</t>
  </si>
  <si>
    <t>ロケッツ</t>
  </si>
  <si>
    <t>こみねFC</t>
  </si>
  <si>
    <t>ロケッツ</t>
  </si>
  <si>
    <t>内山A面（B)
13:00～17:00</t>
  </si>
  <si>
    <t>Dグループ
(Plaisir)</t>
  </si>
  <si>
    <t>※本部：清瀬FC</t>
  </si>
  <si>
    <t>Plaisirで使用</t>
  </si>
  <si>
    <t>内山A面（A)はDグループ</t>
  </si>
  <si>
    <t>日</t>
  </si>
  <si>
    <t>内山B面（A)
13:00～17:00</t>
  </si>
  <si>
    <t>-</t>
  </si>
  <si>
    <t>いづみ</t>
  </si>
  <si>
    <t>本部：Refino</t>
  </si>
  <si>
    <t>-</t>
  </si>
  <si>
    <t>ひばりSC</t>
  </si>
  <si>
    <t>緑FC</t>
  </si>
  <si>
    <t>-</t>
  </si>
  <si>
    <t>内山B面（B)
13:00～17:00</t>
  </si>
  <si>
    <t>緑FC</t>
  </si>
  <si>
    <t>月</t>
  </si>
  <si>
    <t>学芸大学附属小金井小</t>
  </si>
  <si>
    <t>Cグループ</t>
  </si>
  <si>
    <t>ロケッツ</t>
  </si>
  <si>
    <t>C</t>
  </si>
  <si>
    <t>8時50分：入場開始　車なし（自転車バイクOK）</t>
  </si>
  <si>
    <t>Aグループ本部：ロケッツ</t>
  </si>
  <si>
    <t>内山B面（A)
※手前
9:00～17:00</t>
  </si>
  <si>
    <t>Dグループ</t>
  </si>
  <si>
    <t>～13:30</t>
  </si>
  <si>
    <t>D</t>
  </si>
  <si>
    <t>他の時間帯はDグループ</t>
  </si>
  <si>
    <t>内山C面（A）
9:00～17:00</t>
  </si>
  <si>
    <t>清瀬市連盟</t>
  </si>
  <si>
    <t>本部：緑FC</t>
  </si>
  <si>
    <t>内山C面（B）
9:00～17:00</t>
  </si>
  <si>
    <t>清瀬FC</t>
  </si>
  <si>
    <t>内山B面（A）
9:00～17:00</t>
  </si>
  <si>
    <t>本部：VALIANT</t>
  </si>
  <si>
    <t>清瀬FC</t>
  </si>
  <si>
    <t>内山B面
14:00～17:00</t>
  </si>
  <si>
    <t>14:00～17：00</t>
  </si>
  <si>
    <t>市連盟</t>
  </si>
  <si>
    <t>内山C面（A)
9:00～17:00</t>
  </si>
  <si>
    <t>本部：こみねFＣ→清瀬FC</t>
  </si>
  <si>
    <t>※各チーム、車3台まで。</t>
  </si>
  <si>
    <t>当日は内山Aで高校選手権が開催されます。</t>
  </si>
  <si>
    <t>駐車場の大変な混雑が予想されますので、</t>
  </si>
  <si>
    <t>極力台数を減らして下さい。</t>
  </si>
  <si>
    <t>終了チームは速やかに出庫願います。</t>
  </si>
  <si>
    <t>内山C面
（奥）
7:30～17:00</t>
  </si>
  <si>
    <t>東京都</t>
  </si>
  <si>
    <t>本部：小金井緑FC</t>
  </si>
  <si>
    <r>
      <t>S</t>
    </r>
    <r>
      <rPr>
        <sz val="11"/>
        <color indexed="8"/>
        <rFont val="MS PGothic"/>
        <family val="3"/>
      </rPr>
      <t>TFC</t>
    </r>
  </si>
  <si>
    <t>※入場は7：30です。</t>
  </si>
  <si>
    <t>※各チーム、車3台まで。試合終了後は速やかに出庫。</t>
  </si>
  <si>
    <t>当日は内山ABCの他グランドも他ブロック等の試合が</t>
  </si>
  <si>
    <t>予定されており駐車場の大変な混雑が予想されます。</t>
  </si>
  <si>
    <t>グループ(ブロック　部）</t>
  </si>
  <si>
    <t>月　日</t>
  </si>
  <si>
    <t>曜日</t>
  </si>
  <si>
    <t>会　場</t>
  </si>
  <si>
    <t>会場提供チーム</t>
  </si>
  <si>
    <t>組み合わせ</t>
  </si>
  <si>
    <t>審　判　</t>
  </si>
  <si>
    <t>予備審判　</t>
  </si>
  <si>
    <t>（備考）</t>
  </si>
  <si>
    <t>東久留米第７小</t>
  </si>
  <si>
    <t>滝山JFC</t>
  </si>
  <si>
    <t>向台ＳＣ</t>
  </si>
  <si>
    <t>ﾄﾞﾝｷｰｺﾝｸﾞ</t>
  </si>
  <si>
    <t>・各チームは8：00からグラウンド作りを開始
・滝山ＪＦＣは大会報告書を用意し結果を報告
・滝山ＪＦＣはグラウンド使用中止の場合各チームに連絡
・駐車場は各チーム３台まで</t>
  </si>
  <si>
    <t>清瀬ジュニア</t>
  </si>
  <si>
    <t>エスアール</t>
  </si>
  <si>
    <t>・各チームは9：00からグラウンド作りを開始
・清瀬Ｊｒは大会報告書を用意し結果を報告
・清瀬Ｊｒはグラウンド使用中止の場合各チームに連絡
・駐車場は各チーム３台まで</t>
  </si>
  <si>
    <t>―</t>
  </si>
  <si>
    <t>・フレンドリーマッチ</t>
  </si>
  <si>
    <t>ＦＣ谷戸二</t>
  </si>
  <si>
    <t>はやぶさＦＣ</t>
  </si>
  <si>
    <t>・各チームは12：00からグラウンド作りを開始
・滝山ＪＦＣは大会報告書を用意し結果を報告
・滝山ＪＦＣはグラウンド使用中止の場合各チームに連絡
・駐車場は各チーム３台まで</t>
  </si>
  <si>
    <t>はやぶさＦC</t>
  </si>
  <si>
    <t>・フレンドリーマッチ（組合せは各チームで要相談）</t>
  </si>
  <si>
    <t>日</t>
  </si>
  <si>
    <t>小金井第３小</t>
  </si>
  <si>
    <t>小金井３KSC</t>
  </si>
  <si>
    <t>VS</t>
  </si>
  <si>
    <t>エスアール</t>
  </si>
  <si>
    <t>ﾄﾞﾝｷｰｺﾝｸﾞ</t>
  </si>
  <si>
    <t>クリストロア</t>
  </si>
  <si>
    <t>・各チームは12：45からグラウンド作りを開始
・小金井３KSCは大会報告書を用意し結果を報告
・小金井３KSCはグラウンド使用中止の場合各チームに連絡
・駐車場は各チーム３台まで</t>
  </si>
  <si>
    <t>VS</t>
  </si>
  <si>
    <t>クリストロア</t>
  </si>
  <si>
    <t>エスアール</t>
  </si>
  <si>
    <t>VS</t>
  </si>
  <si>
    <t>エスアール</t>
  </si>
  <si>
    <t>ﾄﾞﾝｷｰｺﾝｸﾞ</t>
  </si>
  <si>
    <t>内山A①</t>
  </si>
  <si>
    <t>清瀬ジュニア</t>
  </si>
  <si>
    <t>VS</t>
  </si>
  <si>
    <t>クリストロア</t>
  </si>
  <si>
    <t>ＦＣ谷戸二</t>
  </si>
  <si>
    <t>・各チームは9：00からグラウンド作りを開始
・清瀬Ｊｒは大会報告書を用意し結果を報告
・清瀬Ｊｒはグラウンド使用中止の場合各チームに連絡
・駐車場は各チーム３台まで</t>
  </si>
  <si>
    <t>クリストロア</t>
  </si>
  <si>
    <t>内山A②</t>
  </si>
  <si>
    <t>清瀬イレブン</t>
  </si>
  <si>
    <t>はやぶさＦＣ</t>
  </si>
  <si>
    <t>・各チームは9：00からグラウンド作りを開始
・清瀬イレブンは大会報告書を用意し結果を報告
・清瀬イレブンはグラウンド使用中止の場合各チームに連絡
・駐車場は各チーム３台まで</t>
  </si>
  <si>
    <t>はやぶさＦＣ</t>
  </si>
  <si>
    <t>はやぶさＦＣ</t>
  </si>
  <si>
    <t>小金井第３小</t>
  </si>
  <si>
    <t>小金井３KSC</t>
  </si>
  <si>
    <t>清瀬イレブン</t>
  </si>
  <si>
    <t>・各チームは12：45からグラウンド作りを開始
・小金井３KSCは大会報告書を用意し結果を報告
・小金井３KSCはグラウンド使用中止の場合各チームに連絡
・駐車場は各チーム３台まで</t>
  </si>
  <si>
    <t>クリストロア</t>
  </si>
  <si>
    <t>はやぶさFC</t>
  </si>
  <si>
    <t>向台グラウンド</t>
  </si>
  <si>
    <t>―</t>
  </si>
  <si>
    <t>―</t>
  </si>
  <si>
    <t>ＦＣ谷戸二</t>
  </si>
  <si>
    <t>・フレンドリーマッチ
・参加チームは11：00からグラウンド作りを開始</t>
  </si>
  <si>
    <t>―</t>
  </si>
  <si>
    <t>―</t>
  </si>
  <si>
    <t>小金井３KSC</t>
  </si>
  <si>
    <t>・はやぶさＦＣは大会報告書を用意し結果を報告
・ＦＣ谷戸二はグラウンド使用中止の場合各チームに連絡
・駐車場は各チーム３台まで</t>
  </si>
  <si>
    <t>月</t>
  </si>
  <si>
    <t>小金井第２小</t>
  </si>
  <si>
    <t>ﾄﾞﾝｷｰｺﾝｸﾞ</t>
  </si>
  <si>
    <t>清瀬ジュニア</t>
  </si>
  <si>
    <t>台風によりグラウンド状態が悪く中止</t>
  </si>
  <si>
    <t>小金井第２小</t>
  </si>
  <si>
    <t>はやぶさＦＣ</t>
  </si>
  <si>
    <t>小金井第２小</t>
  </si>
  <si>
    <t>清瀬ジュニア</t>
  </si>
  <si>
    <t>ﾄﾞﾝｷｰｺﾝｸﾞ</t>
  </si>
  <si>
    <t>小金井第２小</t>
  </si>
  <si>
    <t>・参加チームは13：00からグラウンド作りを開始
・はやぶさＦＣは大会報告書を用意し結果を報告
・はやぶさＦＣはグラウンド使用中止の場合各チームに連絡
・駐車場は各チーム３台まで</t>
  </si>
  <si>
    <t>ひばりアム</t>
  </si>
  <si>
    <t>・参加チームは12：00からグラウンド作りを開始（フレンドリーマッチ中止の場合）
・ＦＣ谷戸二は大会報告書を用意し結果を報告
・ＦＣ谷戸二はグラウンド使用中止の場合各チームに連絡
・駐車場は各チーム３台まで</t>
  </si>
  <si>
    <t>東久留米下里小</t>
  </si>
  <si>
    <t>滝山ＪＦＣ</t>
  </si>
  <si>
    <t>・滝山、小金井、ﾄﾞﾝｷｰｺﾝｸﾞ、谷戸二は12：00からグラウンド作りを開始
・滝山ＪＦＣは大会報告書を用意し結果を報告
・滝山ＪＦＣはグラウンド使用中止の場合各チームに連絡
・駐車場は各チーム１台まで</t>
  </si>
  <si>
    <t>VS</t>
  </si>
  <si>
    <t>VS</t>
  </si>
  <si>
    <t>Cグループ</t>
  </si>
  <si>
    <t>土</t>
  </si>
  <si>
    <t>内山B面（A)</t>
  </si>
  <si>
    <t>13B</t>
  </si>
  <si>
    <t>東小イレブン</t>
  </si>
  <si>
    <t>VS</t>
  </si>
  <si>
    <t>FCリベルタ</t>
  </si>
  <si>
    <t>FC HARAN</t>
  </si>
  <si>
    <t>FC明成</t>
  </si>
  <si>
    <t>駐車：各チーム3台</t>
  </si>
  <si>
    <t>VS</t>
  </si>
  <si>
    <t>FC明成</t>
  </si>
  <si>
    <t>東小イレブン</t>
  </si>
  <si>
    <t>FCリベルタ</t>
  </si>
  <si>
    <t>グランド設営等は、HARANさん中心で！</t>
  </si>
  <si>
    <t>VS</t>
  </si>
  <si>
    <t>小金井1SC</t>
  </si>
  <si>
    <t>FC明成</t>
  </si>
  <si>
    <t>FC保谷</t>
  </si>
  <si>
    <t>本部は、全チームで対応してください</t>
  </si>
  <si>
    <t>FC明成</t>
  </si>
  <si>
    <t>小金井1SC</t>
  </si>
  <si>
    <t>東小イレブン</t>
  </si>
  <si>
    <t>９時～グランド入場可、15時まで使用可能</t>
  </si>
  <si>
    <t>FC保谷</t>
  </si>
  <si>
    <t>FC HARAN</t>
  </si>
  <si>
    <t>報告書：HARANさん</t>
  </si>
  <si>
    <t>FC保谷</t>
  </si>
  <si>
    <t>FC HARAN</t>
  </si>
  <si>
    <t>小金井1SC</t>
  </si>
  <si>
    <t>学大小金井小</t>
  </si>
  <si>
    <t>Naeshiko</t>
  </si>
  <si>
    <t>久留米FC</t>
  </si>
  <si>
    <t>Naeshiko</t>
  </si>
  <si>
    <t>碧山SC</t>
  </si>
  <si>
    <t>TTK SC</t>
  </si>
  <si>
    <t>駐車：各チーム1台</t>
  </si>
  <si>
    <t>TTK SC</t>
  </si>
  <si>
    <t>久留米FC</t>
  </si>
  <si>
    <t>フリッパーズ</t>
  </si>
  <si>
    <t>入場開始：10:50</t>
  </si>
  <si>
    <t>久留米FC</t>
  </si>
  <si>
    <t>Nadeshiko</t>
  </si>
  <si>
    <t>本部、報告書：Nadeshiko</t>
  </si>
  <si>
    <t>Naeshiko</t>
  </si>
  <si>
    <t>久留米FC</t>
  </si>
  <si>
    <t>フリッパーズ</t>
  </si>
  <si>
    <t>TTK SC</t>
  </si>
  <si>
    <t>Nadeshiko</t>
  </si>
  <si>
    <t>碧山</t>
  </si>
  <si>
    <t>南町グランド</t>
  </si>
  <si>
    <t>東久留米市</t>
  </si>
  <si>
    <t>小金井4SC</t>
  </si>
  <si>
    <t>FC保谷</t>
  </si>
  <si>
    <t>駐車：各チーム2台</t>
  </si>
  <si>
    <t>本日、FC保谷さんが7名でした
規定により不戦敗0-3とします　　　　　　　　　委員長にすでに報告済み</t>
  </si>
  <si>
    <t>久留米FC</t>
  </si>
  <si>
    <t>FC HARAN</t>
  </si>
  <si>
    <t>フリッパーズ</t>
  </si>
  <si>
    <t>入場開始：9:00　完全退場18:00</t>
  </si>
  <si>
    <t>VS</t>
  </si>
  <si>
    <t>FC保谷</t>
  </si>
  <si>
    <t>本部及び報告書：久留米さんとフリッパーズさん</t>
  </si>
  <si>
    <t>久留米FC</t>
  </si>
  <si>
    <t>VS</t>
  </si>
  <si>
    <t>FC保谷</t>
  </si>
  <si>
    <t>フリッパーズ</t>
  </si>
  <si>
    <t>FC HARAN</t>
  </si>
  <si>
    <t>月祝</t>
  </si>
  <si>
    <t>ひばりアム</t>
  </si>
  <si>
    <t>西東京市</t>
  </si>
  <si>
    <t>FC明成</t>
  </si>
  <si>
    <t>久留米FC</t>
  </si>
  <si>
    <t>久留米FC</t>
  </si>
  <si>
    <t>FC明成</t>
  </si>
  <si>
    <t>VS</t>
  </si>
  <si>
    <t>久留米FC</t>
  </si>
  <si>
    <t>小金井5SC</t>
  </si>
  <si>
    <t>入場開始：12:45　グランド設営は、皆さんで</t>
  </si>
  <si>
    <t>VS</t>
  </si>
  <si>
    <t>FC明成</t>
  </si>
  <si>
    <t>FC明成</t>
  </si>
  <si>
    <t>本部、報告書：FC明成さん</t>
  </si>
  <si>
    <t>学大小金井小</t>
  </si>
  <si>
    <t>Nadeshiko</t>
  </si>
  <si>
    <t>Nadeshiko</t>
  </si>
  <si>
    <t>Naeshiko</t>
  </si>
  <si>
    <t>駐車：碧山さん3台</t>
  </si>
  <si>
    <t>Naeshiko</t>
  </si>
  <si>
    <t>フレンドリー</t>
  </si>
  <si>
    <t>入場開始：12:00　本部、報告書：Nadeshiko</t>
  </si>
  <si>
    <t>学大小金井小</t>
  </si>
  <si>
    <t>Naeshiko</t>
  </si>
  <si>
    <t>FC HARAN</t>
  </si>
  <si>
    <t>VS</t>
  </si>
  <si>
    <t>TTK SC</t>
  </si>
  <si>
    <t>Nadeshiko</t>
  </si>
  <si>
    <t>フリッパーズ</t>
  </si>
  <si>
    <t>本日、FC HARANさんが7名でした
規定により不戦敗0-3とします　　　　　　　　　委員長にすでに報告済み</t>
  </si>
  <si>
    <t>Naeshiko</t>
  </si>
  <si>
    <t>清瀬蹴楽FC</t>
  </si>
  <si>
    <t>FC HARAN</t>
  </si>
  <si>
    <t>駐車：各チーム1台</t>
  </si>
  <si>
    <t>清瀬蹴楽FC</t>
  </si>
  <si>
    <t>TTK SC</t>
  </si>
  <si>
    <t>Nadeshiko</t>
  </si>
  <si>
    <t>入場開始：11:30　本部、報告書：Nadeshiko</t>
  </si>
  <si>
    <t>TTK SC</t>
  </si>
  <si>
    <t>土</t>
  </si>
  <si>
    <t>FC明成</t>
  </si>
  <si>
    <t>VS</t>
  </si>
  <si>
    <t>Nadeshiko</t>
  </si>
  <si>
    <t>本日、Nadeshikoが7名でした
規定により不戦敗0-3とします　　　　　　　　　委員長にすでに報告済み</t>
  </si>
  <si>
    <t>FC明成</t>
  </si>
  <si>
    <t>Naeshiko</t>
  </si>
  <si>
    <t>駐車：各チーム2台</t>
  </si>
  <si>
    <t>Naeshiko</t>
  </si>
  <si>
    <t>清瀬蹴楽FC</t>
  </si>
  <si>
    <t>FC HARAN</t>
  </si>
  <si>
    <t>フリッパーズ</t>
  </si>
  <si>
    <t>Nadeshiko</t>
  </si>
  <si>
    <t>Nadeshiko</t>
  </si>
  <si>
    <t>駐車：各チーム2台</t>
  </si>
  <si>
    <t>会場無し</t>
  </si>
  <si>
    <t>日</t>
  </si>
  <si>
    <t>学大小金井小</t>
  </si>
  <si>
    <t>Naeshiko</t>
  </si>
  <si>
    <t>フリッパーズ</t>
  </si>
  <si>
    <t>Nadeshiko</t>
  </si>
  <si>
    <t>保谷</t>
  </si>
  <si>
    <t>駐車：各チーム1台</t>
  </si>
  <si>
    <t>試合順を変更→</t>
  </si>
  <si>
    <t>Naeshiko</t>
  </si>
  <si>
    <t>FC保谷</t>
  </si>
  <si>
    <t>フリッパーズ</t>
  </si>
  <si>
    <t>碧山</t>
  </si>
  <si>
    <t>明成</t>
  </si>
  <si>
    <t>祝</t>
  </si>
  <si>
    <t>会場無し</t>
  </si>
  <si>
    <t>VS</t>
  </si>
  <si>
    <t>欠席多数のため試合が組めず</t>
  </si>
  <si>
    <t>VS</t>
  </si>
  <si>
    <t>ひばりアム</t>
  </si>
  <si>
    <t>参加チームの関係で試合が組めず</t>
  </si>
  <si>
    <t>Naeshiko</t>
  </si>
  <si>
    <t>久留米FC</t>
  </si>
  <si>
    <t>試合時間変更→</t>
  </si>
  <si>
    <t>Naeshiko</t>
  </si>
  <si>
    <t>TTK SC</t>
  </si>
  <si>
    <t>久留米</t>
  </si>
  <si>
    <t>フレドリー</t>
  </si>
  <si>
    <t>会場無し</t>
  </si>
  <si>
    <t>学大小金井小</t>
  </si>
  <si>
    <t>FC HARAN</t>
  </si>
  <si>
    <t>TTK</t>
  </si>
  <si>
    <t>駐車：各チーム2台</t>
  </si>
  <si>
    <t>HARAN</t>
  </si>
  <si>
    <t>HARAN</t>
  </si>
  <si>
    <t>入場開始：13:00　本部、報告書：Nadeshiko</t>
  </si>
  <si>
    <t>FC HARAN</t>
  </si>
  <si>
    <t>※4SCさん駐車なし</t>
  </si>
  <si>
    <t>中止</t>
  </si>
  <si>
    <t>→23日に延期（グランド及び時間調整中）※内山Gか学大小金井小</t>
  </si>
  <si>
    <t>FC明成</t>
  </si>
  <si>
    <t>→23日に延期（グランド及び時間調整中）※内山Gか学大小金井小</t>
  </si>
  <si>
    <t>Naeshiko</t>
  </si>
  <si>
    <t>フレンドリー</t>
  </si>
  <si>
    <t>FC明成</t>
  </si>
  <si>
    <t>TTK SC</t>
  </si>
  <si>
    <t>→10月8日に延期</t>
  </si>
  <si>
    <t>学大小金井小</t>
  </si>
  <si>
    <t>ロケッツ</t>
  </si>
  <si>
    <t>VS</t>
  </si>
  <si>
    <t>緑FC</t>
  </si>
  <si>
    <t>→24日に延期、下記参照</t>
  </si>
  <si>
    <t>フリッパーズ</t>
  </si>
  <si>
    <t>碧山SC</t>
  </si>
  <si>
    <t>蹴楽</t>
  </si>
  <si>
    <t>フリッパーズ</t>
  </si>
  <si>
    <t>VS</t>
  </si>
  <si>
    <t>フレンドリー</t>
  </si>
  <si>
    <t>久留米FC</t>
  </si>
  <si>
    <t>※中止の場合は11時に連絡します</t>
  </si>
  <si>
    <t>内山G（B面奥側）</t>
  </si>
  <si>
    <t>プレジール</t>
  </si>
  <si>
    <t>FC明成</t>
  </si>
  <si>
    <t>TTK SC</t>
  </si>
  <si>
    <t>TTK</t>
  </si>
  <si>
    <t>本部、報告書：清瀬蹴楽FC</t>
  </si>
  <si>
    <t>※〜1430までDグループで使用、退出は17時</t>
  </si>
  <si>
    <t>TTK</t>
  </si>
  <si>
    <t>駐車：各チーム1台</t>
  </si>
  <si>
    <t>VS</t>
  </si>
  <si>
    <t>フリッパーズ</t>
  </si>
  <si>
    <r>
      <t>入場開始：10:00</t>
    </r>
    <r>
      <rPr>
        <sz val="11"/>
        <rFont val="ＭＳ Ｐゴシック"/>
        <family val="3"/>
      </rPr>
      <t>　本部、報告書：Nadeshiko</t>
    </r>
  </si>
  <si>
    <t>HARAN</t>
  </si>
  <si>
    <t>清瀬蹴楽FC</t>
  </si>
  <si>
    <t>TTK</t>
  </si>
  <si>
    <t>HARAN</t>
  </si>
  <si>
    <t>HARAN</t>
  </si>
  <si>
    <t>向台グランド</t>
  </si>
  <si>
    <t>西東京市</t>
  </si>
  <si>
    <t>学大小金井小</t>
  </si>
  <si>
    <t>Naeshiko</t>
  </si>
  <si>
    <t>予備日</t>
  </si>
  <si>
    <t>学大小金井小</t>
  </si>
  <si>
    <t>Naeshiko</t>
  </si>
  <si>
    <t>久留米FC</t>
  </si>
  <si>
    <t>TTK</t>
  </si>
  <si>
    <t>4SC</t>
  </si>
  <si>
    <t>TTK SC</t>
  </si>
  <si>
    <t>4SC</t>
  </si>
  <si>
    <t>学大小金井小</t>
  </si>
  <si>
    <t>他グループと調整</t>
  </si>
  <si>
    <t>他グループと調整</t>
  </si>
  <si>
    <t>Dグループ(ブロック　部）</t>
  </si>
  <si>
    <t>内山B面（A)　　　入り口手前</t>
  </si>
  <si>
    <t>清瀬市</t>
  </si>
  <si>
    <t>東小イレブン</t>
  </si>
  <si>
    <t>VS</t>
  </si>
  <si>
    <t>FCリベルタ</t>
  </si>
  <si>
    <t>HARAN</t>
  </si>
  <si>
    <t>９：００～グランド入場可</t>
  </si>
  <si>
    <t>FC　HARAN</t>
  </si>
  <si>
    <t>リベルタ</t>
  </si>
  <si>
    <t>グランド設営等は、HARANさん中心で！</t>
  </si>
  <si>
    <t>小金井１SC</t>
  </si>
  <si>
    <t>大会報告書は、各グループで用意をお願いします。</t>
  </si>
  <si>
    <t>　</t>
  </si>
  <si>
    <t>本部は、全チームで対応してください。</t>
  </si>
  <si>
    <t>FCリベルタ</t>
  </si>
  <si>
    <t>FC　HARAN</t>
  </si>
  <si>
    <t>リベルタ</t>
  </si>
  <si>
    <t>１５時までグランド使用可</t>
  </si>
  <si>
    <t>清瀬3中</t>
  </si>
  <si>
    <t>FC Plaisir</t>
  </si>
  <si>
    <t>Plaisir</t>
  </si>
  <si>
    <t>田無富士見</t>
  </si>
  <si>
    <t>保谷東</t>
  </si>
  <si>
    <t>リベルタ</t>
  </si>
  <si>
    <t>Plaisir</t>
  </si>
  <si>
    <t>リベルタ</t>
  </si>
  <si>
    <t>Plaisir</t>
  </si>
  <si>
    <t>Plaisir</t>
  </si>
  <si>
    <t>リベルタ</t>
  </si>
  <si>
    <t>祭</t>
  </si>
  <si>
    <t>FC Plaisir</t>
  </si>
  <si>
    <t>東久キッカーズ</t>
  </si>
  <si>
    <t>保谷本町</t>
  </si>
  <si>
    <t>Plaisir</t>
  </si>
  <si>
    <t>16日消化した場合は、フレンドリー、審判は該当チーム</t>
  </si>
  <si>
    <t>Plaisir</t>
  </si>
  <si>
    <t>小金井公園
グランド</t>
  </si>
  <si>
    <t>小金井1SC</t>
  </si>
  <si>
    <t>保谷本町</t>
  </si>
  <si>
    <t>西東京市立東小</t>
  </si>
  <si>
    <t>保谷東SS</t>
  </si>
  <si>
    <t>東久留米ウィンズ</t>
  </si>
  <si>
    <t>リベルタ</t>
  </si>
  <si>
    <t>リベルタ</t>
  </si>
  <si>
    <t>FC前原</t>
  </si>
  <si>
    <t>VS</t>
  </si>
  <si>
    <t>東小イレブン</t>
  </si>
  <si>
    <t>東久ウィンズ</t>
  </si>
  <si>
    <t>内山A　右
9～13時</t>
  </si>
  <si>
    <t>東久留米キッカーズ</t>
  </si>
  <si>
    <t>FC Plaisir</t>
  </si>
  <si>
    <t>小金井1SC</t>
  </si>
  <si>
    <t>VS</t>
  </si>
  <si>
    <t>東小イレブン</t>
  </si>
  <si>
    <t>東久留米キッカーズ</t>
  </si>
  <si>
    <t>小金井1SC</t>
  </si>
  <si>
    <t>対戦済みのためトレーニングマッチ(グラウンド時間まで)</t>
  </si>
  <si>
    <t>内山A　左
9～13時</t>
  </si>
  <si>
    <t>東久留米ウィンズ</t>
  </si>
  <si>
    <t>保谷本町FC</t>
  </si>
  <si>
    <t>東小イレブン</t>
  </si>
  <si>
    <t>東久留米ウィンズ</t>
  </si>
  <si>
    <t>保谷本町FC</t>
  </si>
  <si>
    <t>清瀬3中
13時～17時</t>
  </si>
  <si>
    <t>Plaisir</t>
  </si>
  <si>
    <t>FC前原</t>
  </si>
  <si>
    <t>対戦済みのためトレーニングマッチ</t>
  </si>
  <si>
    <t>内山A 左
13時～17時</t>
  </si>
  <si>
    <t>田無富士見</t>
  </si>
  <si>
    <t>田無富士見</t>
  </si>
  <si>
    <t>小金井1SC</t>
  </si>
  <si>
    <t>田無富士見</t>
  </si>
  <si>
    <t>内山A　右
13時～17時</t>
  </si>
  <si>
    <t>清瀬VARIANT</t>
  </si>
  <si>
    <t>Plaisirで使用します</t>
  </si>
  <si>
    <t>土
祭</t>
  </si>
  <si>
    <t>内山B　奥
9～17時</t>
  </si>
  <si>
    <t>Plaisir</t>
  </si>
  <si>
    <t>保谷東SS</t>
  </si>
  <si>
    <t>内山B　手前
9～17時</t>
  </si>
  <si>
    <t>FC リベルタ</t>
  </si>
  <si>
    <t>ロケッツ</t>
  </si>
  <si>
    <t>内山C 手前
9～15時</t>
  </si>
  <si>
    <t>東久留米ウィンズ</t>
  </si>
  <si>
    <t>内山C 奥
9～15時</t>
  </si>
  <si>
    <t>～15:00</t>
  </si>
  <si>
    <t>内山B 手前
9～13時</t>
  </si>
  <si>
    <t>FC リベルタ</t>
  </si>
  <si>
    <t>保谷本町FC</t>
  </si>
  <si>
    <t>FC Plaisir</t>
  </si>
  <si>
    <t>内山B　奥　
9～13時</t>
  </si>
  <si>
    <t>10月8日</t>
  </si>
  <si>
    <t>内山B 手前
13:00～17:00</t>
  </si>
  <si>
    <t>Plaisir</t>
  </si>
  <si>
    <t>保谷東SS</t>
  </si>
  <si>
    <t>FC リベルタ</t>
  </si>
  <si>
    <t>田無富士見</t>
  </si>
  <si>
    <t>10月9日</t>
  </si>
  <si>
    <t>10/9
内山C手前
13～15時</t>
  </si>
  <si>
    <t>東久留米キッカーズ</t>
  </si>
  <si>
    <t xml:space="preserve">10/9 は2時間しかありません。(後ろは別団体)
スムーズな試合切り替えをお願いします。
</t>
  </si>
  <si>
    <t>東小イレブン</t>
  </si>
  <si>
    <t>10/9
内山C奥
13～15時</t>
  </si>
  <si>
    <t>小金井1SC</t>
  </si>
  <si>
    <t>保谷本町FC</t>
  </si>
  <si>
    <t>保谷東SS</t>
  </si>
  <si>
    <t>小金井３K</t>
  </si>
  <si>
    <t>ドンキーコング</t>
  </si>
  <si>
    <t>FC谷戸二</t>
  </si>
  <si>
    <t>向台SC</t>
  </si>
  <si>
    <t>東久留米７小</t>
  </si>
  <si>
    <t>向台</t>
  </si>
  <si>
    <t>小金井３小</t>
  </si>
  <si>
    <t>東久留米７小</t>
  </si>
  <si>
    <t>内山Ａ</t>
  </si>
  <si>
    <t>ひばりアム</t>
  </si>
  <si>
    <t>△</t>
  </si>
  <si>
    <t>●</t>
  </si>
  <si>
    <t>○</t>
  </si>
  <si>
    <t>○</t>
  </si>
  <si>
    <t>○</t>
  </si>
  <si>
    <t>東久留米7小</t>
  </si>
  <si>
    <t>東久留米下里</t>
  </si>
  <si>
    <t>東久留米７小</t>
  </si>
  <si>
    <t>東久留米下里</t>
  </si>
  <si>
    <t>東久留米7小</t>
  </si>
  <si>
    <t>○</t>
  </si>
  <si>
    <t>ひばりアム</t>
  </si>
  <si>
    <t>内山Ｃ</t>
  </si>
  <si>
    <t>△</t>
  </si>
  <si>
    <t>○</t>
  </si>
  <si>
    <t>小金井3小</t>
  </si>
  <si>
    <t>●</t>
  </si>
  <si>
    <t>○</t>
  </si>
  <si>
    <t>小金井２小</t>
  </si>
  <si>
    <t>小金井２小</t>
  </si>
  <si>
    <t>○</t>
  </si>
  <si>
    <t>△</t>
  </si>
  <si>
    <t>○</t>
  </si>
  <si>
    <t>向台</t>
  </si>
  <si>
    <t>小金井２小</t>
  </si>
  <si>
    <t>●</t>
  </si>
  <si>
    <t>△</t>
  </si>
  <si>
    <t>○</t>
  </si>
  <si>
    <t>●</t>
  </si>
  <si>
    <t>学大附属小</t>
  </si>
  <si>
    <t>内山B面奥側</t>
  </si>
  <si>
    <t>学大附属小</t>
  </si>
  <si>
    <t>学大附属小</t>
  </si>
  <si>
    <t>学大附属小</t>
  </si>
  <si>
    <t>内山B</t>
  </si>
  <si>
    <t>○</t>
  </si>
  <si>
    <t>FC明成</t>
  </si>
  <si>
    <t>フリッパーズ</t>
  </si>
  <si>
    <t>小金井4SC</t>
  </si>
  <si>
    <t>TTK SC</t>
  </si>
  <si>
    <t>久留米FC</t>
  </si>
  <si>
    <t>Nadeshiko</t>
  </si>
  <si>
    <t>碧山SC</t>
  </si>
  <si>
    <t>清瀬蹴楽FC</t>
  </si>
  <si>
    <t>FC保谷</t>
  </si>
  <si>
    <t>FC HARAN</t>
  </si>
  <si>
    <t>南町G</t>
  </si>
  <si>
    <t>学大附属小</t>
  </si>
  <si>
    <t>学大附属小</t>
  </si>
  <si>
    <t>ひばりアム</t>
  </si>
  <si>
    <t>学大附属小</t>
  </si>
  <si>
    <t>学大附属小</t>
  </si>
  <si>
    <t>学大附属小</t>
  </si>
  <si>
    <t>向台G</t>
  </si>
  <si>
    <t>学大附属小</t>
  </si>
  <si>
    <t>学大附属小</t>
  </si>
  <si>
    <t>東久ウィンズ</t>
  </si>
  <si>
    <t>FCリベルタ</t>
  </si>
  <si>
    <t>田無富士見</t>
  </si>
  <si>
    <t>東久キッカーズ</t>
  </si>
  <si>
    <t>小金井１SC</t>
  </si>
  <si>
    <t>FC前原</t>
  </si>
  <si>
    <t>保谷本町SC</t>
  </si>
  <si>
    <t>保谷東SS</t>
  </si>
  <si>
    <t>東小イレブン</t>
  </si>
  <si>
    <t>西東京東小</t>
  </si>
  <si>
    <t>小金井公園</t>
  </si>
  <si>
    <t>内山C</t>
  </si>
  <si>
    <t>14:00</t>
  </si>
  <si>
    <t>9:30</t>
  </si>
  <si>
    <t>10:30</t>
  </si>
  <si>
    <t>14:30</t>
  </si>
  <si>
    <t>11:30</t>
  </si>
  <si>
    <t>10:30</t>
  </si>
  <si>
    <t>13:00</t>
  </si>
  <si>
    <t>14:00</t>
  </si>
  <si>
    <t>9:30</t>
  </si>
  <si>
    <t>12:50</t>
  </si>
  <si>
    <t>15:30</t>
  </si>
  <si>
    <t>9:30</t>
  </si>
  <si>
    <t>13:30</t>
  </si>
  <si>
    <t>9:30</t>
  </si>
  <si>
    <t>内山A</t>
  </si>
  <si>
    <t>13:00</t>
  </si>
  <si>
    <t>14:20</t>
  </si>
  <si>
    <t>13:30</t>
  </si>
  <si>
    <t>12:30</t>
  </si>
  <si>
    <t>14:30</t>
  </si>
  <si>
    <t xml:space="preserve"> 7/17</t>
  </si>
  <si>
    <t>内山A</t>
  </si>
  <si>
    <t>11:20</t>
  </si>
  <si>
    <t>13:00</t>
  </si>
  <si>
    <t>9:20</t>
  </si>
  <si>
    <t>11:30</t>
  </si>
  <si>
    <t>13:00</t>
  </si>
  <si>
    <t>内山B</t>
  </si>
  <si>
    <t>13:20</t>
  </si>
  <si>
    <t>15:55</t>
  </si>
  <si>
    <t>13:00</t>
  </si>
  <si>
    <t>11:10</t>
  </si>
  <si>
    <t>16:10</t>
  </si>
  <si>
    <t>15:30</t>
  </si>
  <si>
    <t>13:30</t>
  </si>
  <si>
    <t>14:05</t>
  </si>
  <si>
    <t>内山B</t>
  </si>
  <si>
    <t>14:45</t>
  </si>
  <si>
    <t>10:20</t>
  </si>
  <si>
    <t>10;00</t>
  </si>
  <si>
    <t>内山A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</si>
</sst>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quot;月&quot;d&quot;日&quot;;@"/>
    <numFmt numFmtId="178" formatCode="m&quot;月&quot;d&quot;日&quot;;@"/>
    <numFmt numFmtId="179" formatCode="h:mm;@"/>
    <numFmt numFmtId="180" formatCode="m/d"/>
    <numFmt numFmtId="181" formatCode="0_);[Red]\(0\)"/>
  </numFmts>
  <fonts count="94">
    <font>
      <sz val="11"/>
      <color theme="1"/>
      <name val="Calibri"/>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8"/>
      <name val="ＭＳ Ｐ明朝"/>
      <family val="1"/>
    </font>
    <font>
      <sz val="16"/>
      <name val="ＭＳ Ｐ明朝"/>
      <family val="1"/>
    </font>
    <font>
      <sz val="14"/>
      <name val="ＭＳ Ｐ明朝"/>
      <family val="1"/>
    </font>
    <font>
      <sz val="10"/>
      <name val="ＭＳ Ｐ明朝"/>
      <family val="1"/>
    </font>
    <font>
      <sz val="8"/>
      <name val="ＭＳ Ｐ明朝"/>
      <family val="1"/>
    </font>
    <font>
      <sz val="11"/>
      <color indexed="9"/>
      <name val="ＭＳ Ｐ明朝"/>
      <family val="1"/>
    </font>
    <font>
      <b/>
      <sz val="11"/>
      <name val="ＭＳ Ｐゴシック"/>
      <family val="3"/>
    </font>
    <font>
      <b/>
      <sz val="20"/>
      <name val="ＭＳ Ｐ明朝"/>
      <family val="1"/>
    </font>
    <font>
      <sz val="10"/>
      <name val="MS PMincho"/>
      <family val="1"/>
    </font>
    <font>
      <sz val="11"/>
      <name val="MS PGothic"/>
      <family val="3"/>
    </font>
    <font>
      <sz val="16"/>
      <name val="MS PMincho"/>
      <family val="1"/>
    </font>
    <font>
      <sz val="11"/>
      <name val="ＭＳ Ｐゴシック"/>
      <family val="3"/>
    </font>
    <font>
      <sz val="10"/>
      <name val="ＭＳ Ｐゴシック"/>
      <family val="3"/>
    </font>
    <font>
      <sz val="11"/>
      <color indexed="8"/>
      <name val="MS PGothic"/>
      <family val="3"/>
    </font>
    <font>
      <b/>
      <sz val="14"/>
      <color indexed="8"/>
      <name val="ＭＳ Ｐゴシック"/>
      <family val="3"/>
    </font>
    <font>
      <b/>
      <sz val="11"/>
      <color indexed="8"/>
      <name val="ＭＳ Ｐゴシック"/>
      <family val="3"/>
    </font>
    <font>
      <sz val="11"/>
      <color indexed="10"/>
      <name val="ＭＳ Ｐゴシック"/>
      <family val="3"/>
    </font>
    <font>
      <sz val="16"/>
      <color indexed="10"/>
      <name val="ＭＳ Ｐゴシック"/>
      <family val="3"/>
    </font>
    <font>
      <sz val="11"/>
      <color indexed="12"/>
      <name val="ＭＳ Ｐゴシック"/>
      <family val="3"/>
    </font>
    <font>
      <sz val="16"/>
      <color indexed="10"/>
      <name val="ＭＳ Ｐ明朝"/>
      <family val="1"/>
    </font>
    <font>
      <sz val="20"/>
      <color indexed="8"/>
      <name val="MS PGothic"/>
      <family val="3"/>
    </font>
    <font>
      <sz val="11"/>
      <color indexed="10"/>
      <name val="MS PGothic"/>
      <family val="3"/>
    </font>
    <font>
      <sz val="20"/>
      <color indexed="10"/>
      <name val="MS PGothic"/>
      <family val="3"/>
    </font>
    <font>
      <sz val="9"/>
      <color indexed="8"/>
      <name val="ＭＳ Ｐゴシック"/>
      <family val="3"/>
    </font>
    <font>
      <sz val="20"/>
      <color indexed="8"/>
      <name val="ＭＳ Ｐゴシック"/>
      <family val="3"/>
    </font>
    <font>
      <sz val="20"/>
      <name val="ＭＳ Ｐゴシック"/>
      <family val="3"/>
    </font>
    <font>
      <sz val="20"/>
      <color indexed="12"/>
      <name val="ＭＳ Ｐゴシック"/>
      <family val="3"/>
    </font>
    <font>
      <strike/>
      <sz val="11"/>
      <color indexed="8"/>
      <name val="ＭＳ Ｐゴシック"/>
      <family val="3"/>
    </font>
    <font>
      <strike/>
      <sz val="11"/>
      <name val="ＭＳ Ｐゴシック"/>
      <family val="3"/>
    </font>
    <font>
      <strike/>
      <sz val="20"/>
      <name val="ＭＳ Ｐゴシック"/>
      <family val="3"/>
    </font>
    <font>
      <sz val="20"/>
      <color indexed="10"/>
      <name val="ＭＳ Ｐゴシック"/>
      <family val="3"/>
    </font>
    <font>
      <strike/>
      <sz val="11"/>
      <color indexed="12"/>
      <name val="ＭＳ Ｐゴシック"/>
      <family val="3"/>
    </font>
    <font>
      <sz val="16"/>
      <color indexed="8"/>
      <name val="ＭＳ Ｐ明朝"/>
      <family val="1"/>
    </font>
    <font>
      <sz val="10"/>
      <color indexed="8"/>
      <name val="ＭＳ Ｐ明朝"/>
      <family val="1"/>
    </font>
    <font>
      <b/>
      <sz val="11"/>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8"/>
      <color indexed="9"/>
      <name val="ＭＳ Ｐゴシック"/>
      <family val="3"/>
    </font>
    <font>
      <sz val="11"/>
      <color indexed="12"/>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b/>
      <sz val="14"/>
      <color theme="1"/>
      <name val="Calibri"/>
      <family val="3"/>
    </font>
    <font>
      <sz val="20"/>
      <color rgb="FF000000"/>
      <name val="MS PGothic"/>
      <family val="3"/>
    </font>
    <font>
      <sz val="11"/>
      <color rgb="FF000000"/>
      <name val="MS PGothic"/>
      <family val="3"/>
    </font>
    <font>
      <sz val="11"/>
      <color rgb="FFFF0000"/>
      <name val="MS PGothic"/>
      <family val="3"/>
    </font>
    <font>
      <sz val="20"/>
      <color rgb="FFFF0000"/>
      <name val="MS PGothic"/>
      <family val="3"/>
    </font>
    <font>
      <sz val="11"/>
      <color rgb="FF000000"/>
      <name val="ＭＳ Ｐゴシック"/>
      <family val="3"/>
    </font>
    <font>
      <sz val="9"/>
      <color theme="1"/>
      <name val="Calibri"/>
      <family val="3"/>
    </font>
    <font>
      <sz val="20"/>
      <color theme="1"/>
      <name val="Calibri"/>
      <family val="3"/>
    </font>
    <font>
      <sz val="11"/>
      <name val="Calibri"/>
      <family val="3"/>
    </font>
    <font>
      <sz val="20"/>
      <name val="Calibri"/>
      <family val="3"/>
    </font>
    <font>
      <sz val="11"/>
      <color rgb="FF0000FF"/>
      <name val="Calibri"/>
      <family val="3"/>
    </font>
    <font>
      <sz val="20"/>
      <color rgb="FF0000FF"/>
      <name val="Calibri"/>
      <family val="3"/>
    </font>
    <font>
      <strike/>
      <sz val="11"/>
      <color theme="1"/>
      <name val="Calibri"/>
      <family val="3"/>
    </font>
    <font>
      <strike/>
      <sz val="11"/>
      <name val="Calibri"/>
      <family val="3"/>
    </font>
    <font>
      <strike/>
      <sz val="20"/>
      <name val="Calibri"/>
      <family val="3"/>
    </font>
    <font>
      <sz val="20"/>
      <color rgb="FFFF0000"/>
      <name val="Calibri"/>
      <family val="3"/>
    </font>
    <font>
      <strike/>
      <sz val="11"/>
      <color rgb="FF0000FF"/>
      <name val="Calibri"/>
      <family val="3"/>
    </font>
    <font>
      <sz val="16"/>
      <color rgb="FF000000"/>
      <name val="ＭＳ Ｐ明朝"/>
      <family val="1"/>
    </font>
    <font>
      <sz val="16"/>
      <color rgb="FFFF0000"/>
      <name val="ＭＳ Ｐ明朝"/>
      <family val="1"/>
    </font>
    <font>
      <sz val="10"/>
      <color rgb="FF000000"/>
      <name val="ＭＳ Ｐ明朝"/>
      <family val="1"/>
    </font>
    <font>
      <b/>
      <sz val="11"/>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4B082"/>
        <bgColor indexed="64"/>
      </patternFill>
    </fill>
    <fill>
      <patternFill patternType="solid">
        <fgColor theme="5" tint="0.39998000860214233"/>
        <bgColor indexed="64"/>
      </patternFill>
    </fill>
    <fill>
      <patternFill patternType="solid">
        <fgColor theme="0" tint="-0.149959996342659"/>
        <bgColor indexed="64"/>
      </patternFill>
    </fill>
    <fill>
      <patternFill patternType="solid">
        <fgColor rgb="FFD8D8D8"/>
        <bgColor indexed="64"/>
      </patternFill>
    </fill>
    <fill>
      <patternFill patternType="solid">
        <fgColor rgb="FFD8D8D8"/>
        <bgColor indexed="64"/>
      </patternFill>
    </fill>
    <fill>
      <patternFill patternType="solid">
        <fgColor indexed="9"/>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FFFF"/>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rgb="FFF4B08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thin"/>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style="thin"/>
      <top style="thin"/>
      <bottom/>
    </border>
    <border>
      <left style="medium"/>
      <right style="thin"/>
      <top style="medium"/>
      <bottom style="thin"/>
    </border>
    <border>
      <left/>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right style="thin"/>
      <top style="thin"/>
      <bottom/>
    </border>
    <border>
      <left/>
      <right style="thin"/>
      <top style="thin"/>
      <bottom style="medium"/>
    </border>
    <border>
      <left style="thin"/>
      <right style="thin"/>
      <top style="thin"/>
      <bottom style="medium"/>
    </border>
    <border>
      <left style="medium"/>
      <right style="thin"/>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bottom/>
    </border>
    <border>
      <left style="medium"/>
      <right style="thin"/>
      <top style="medium"/>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medium"/>
      <right style="thin"/>
      <top/>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top/>
      <bottom/>
    </border>
    <border>
      <left/>
      <right style="medium">
        <color rgb="FF000000"/>
      </right>
      <top/>
      <bottom/>
    </border>
    <border>
      <left/>
      <right style="thin">
        <color rgb="FF000000"/>
      </right>
      <top style="thin">
        <color rgb="FF000000"/>
      </top>
      <bottom style="medium">
        <color rgb="FF000000"/>
      </bottom>
    </border>
    <border>
      <left style="thin"/>
      <right/>
      <top style="thin"/>
      <bottom/>
    </border>
    <border>
      <left/>
      <right style="thin"/>
      <top/>
      <botto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diagonalDown="1">
      <left style="thin">
        <color rgb="FF000000"/>
      </left>
      <right style="thin">
        <color rgb="FF000000"/>
      </right>
      <top style="medium"/>
      <bottom style="thin">
        <color rgb="FF000000"/>
      </bottom>
      <diagonal style="thin">
        <color rgb="FF000000"/>
      </diagonal>
    </border>
    <border diagonalDown="1">
      <left style="thin">
        <color rgb="FF000000"/>
      </left>
      <right style="thin">
        <color rgb="FF000000"/>
      </right>
      <top style="thin">
        <color rgb="FF000000"/>
      </top>
      <bottom style="thin">
        <color rgb="FF000000"/>
      </bottom>
      <diagonal style="thin">
        <color rgb="FF000000"/>
      </diagonal>
    </border>
    <border diagonalDown="1">
      <left style="thin">
        <color rgb="FF000000"/>
      </left>
      <right style="thin">
        <color rgb="FF000000"/>
      </right>
      <top style="thin">
        <color rgb="FF000000"/>
      </top>
      <bottom style="medium"/>
      <diagonal style="thin">
        <color rgb="FF000000"/>
      </diagonal>
    </border>
    <border>
      <left style="thin">
        <color rgb="FF000000"/>
      </left>
      <right style="thin">
        <color rgb="FF000000"/>
      </right>
      <top/>
      <bottom style="medium">
        <color rgb="FF000000"/>
      </bottom>
    </border>
    <border>
      <left/>
      <right style="medium">
        <color rgb="FF000000"/>
      </right>
      <top/>
      <bottom style="thin">
        <color rgb="FF000000"/>
      </bottom>
    </border>
    <border>
      <left style="thin">
        <color rgb="FF000000"/>
      </left>
      <right/>
      <top style="thin">
        <color rgb="FF000000"/>
      </top>
      <bottom/>
    </border>
    <border>
      <left/>
      <right style="medium">
        <color rgb="FF000000"/>
      </right>
      <top style="thin">
        <color rgb="FF000000"/>
      </top>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medium"/>
      <right style="thin"/>
      <top style="medium"/>
      <bottom style="medium"/>
    </border>
    <border>
      <left style="thin"/>
      <right style="thin"/>
      <top style="medium"/>
      <bottom style="medium"/>
    </border>
    <border>
      <left style="thin"/>
      <right/>
      <top style="thin"/>
      <bottom style="medium"/>
    </border>
    <border>
      <left style="thin"/>
      <right style="thin"/>
      <top/>
      <bottom style="medium"/>
    </border>
    <border>
      <left/>
      <right style="medium"/>
      <top style="thin"/>
      <bottom style="thin"/>
    </border>
    <border>
      <left/>
      <right/>
      <top/>
      <bottom style="medium"/>
    </border>
    <border>
      <left/>
      <right style="medium"/>
      <top style="thin"/>
      <bottom style="medium"/>
    </border>
    <border>
      <left style="thin"/>
      <right/>
      <top style="medium"/>
      <bottom style="thin"/>
    </border>
    <border>
      <left/>
      <right style="medium"/>
      <top style="medium"/>
      <bottom style="thin"/>
    </border>
    <border>
      <left/>
      <right style="medium"/>
      <top/>
      <bottom style="thin"/>
    </border>
    <border>
      <left/>
      <right/>
      <top style="medium"/>
      <bottom style="thin"/>
    </border>
    <border>
      <left style="thin"/>
      <right style="thin"/>
      <top style="thin"/>
      <bottom style="double"/>
    </border>
    <border>
      <left style="thin"/>
      <right/>
      <top style="thin"/>
      <bottom style="double"/>
    </border>
    <border>
      <left/>
      <right style="medium"/>
      <top style="thin"/>
      <bottom style="double"/>
    </border>
    <border>
      <left/>
      <right/>
      <top style="thin"/>
      <bottom/>
    </border>
    <border>
      <left style="hair"/>
      <right style="thin"/>
      <top style="thin"/>
      <bottom/>
    </border>
    <border>
      <left style="hair"/>
      <right style="thin"/>
      <top/>
      <bottom/>
    </border>
    <border>
      <left style="hair"/>
      <right style="thin"/>
      <top/>
      <bottom style="thin"/>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diagonal style="hair"/>
    </border>
    <border diagonalDown="1">
      <left/>
      <right/>
      <top/>
      <bottom/>
      <diagonal style="hair"/>
    </border>
    <border diagonalDown="1">
      <left/>
      <right style="thin"/>
      <top/>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left/>
      <right/>
      <top style="thin">
        <color rgb="FF000000"/>
      </top>
      <bottom/>
    </border>
    <border>
      <left/>
      <right style="thin">
        <color rgb="FF000000"/>
      </right>
      <top style="thin">
        <color rgb="FF000000"/>
      </top>
      <bottom/>
    </border>
    <border>
      <left/>
      <right style="thin">
        <color rgb="FF000000"/>
      </right>
      <top/>
      <botto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
      <left style="thin">
        <color rgb="FF000000"/>
      </left>
      <right/>
      <top style="medium">
        <color rgb="FF000000"/>
      </top>
      <bottom/>
    </border>
    <border>
      <left/>
      <right style="medium">
        <color rgb="FF000000"/>
      </right>
      <top style="medium">
        <color rgb="FF000000"/>
      </top>
      <bottom/>
    </border>
    <border>
      <left style="thin">
        <color rgb="FF000000"/>
      </left>
      <right/>
      <top style="thin">
        <color rgb="FF000000"/>
      </top>
      <bottom style="medium">
        <color rgb="FF000000"/>
      </bottom>
    </border>
    <border>
      <left/>
      <right/>
      <top style="thin">
        <color rgb="FF000000"/>
      </top>
      <bottom style="medium">
        <color rgb="FF000000"/>
      </bottom>
    </border>
    <border>
      <left style="thin">
        <color rgb="FF000000"/>
      </left>
      <right/>
      <top/>
      <bottom style="medium">
        <color rgb="FF000000"/>
      </bottom>
    </border>
    <border>
      <left/>
      <right style="medium">
        <color rgb="FF000000"/>
      </right>
      <top/>
      <bottom style="medium">
        <color rgb="FF000000"/>
      </bottom>
    </border>
    <border>
      <left/>
      <right/>
      <top style="thin"/>
      <bottom style="thin"/>
    </border>
    <border>
      <left style="thin">
        <color rgb="FF000000"/>
      </left>
      <right/>
      <top style="medium"/>
      <bottom/>
    </border>
    <border>
      <left/>
      <right style="medium"/>
      <top/>
      <bottom style="thin">
        <color rgb="FF000000"/>
      </bottom>
    </border>
    <border>
      <left style="thin">
        <color rgb="FF000000"/>
      </left>
      <right/>
      <top/>
      <bottom style="medium"/>
    </border>
    <border>
      <left style="thin">
        <color rgb="FF000000"/>
      </left>
      <right/>
      <top style="thin">
        <color rgb="FF000000"/>
      </top>
      <bottom style="medium"/>
    </border>
    <border>
      <left/>
      <right style="medium"/>
      <top style="thin">
        <color rgb="FF000000"/>
      </top>
      <bottom style="medium"/>
    </border>
    <border>
      <left style="thin"/>
      <right style="medium"/>
      <top style="medium"/>
      <bottom style="medium"/>
    </border>
    <border>
      <left style="thin"/>
      <right/>
      <top style="medium"/>
      <bottom style="medium"/>
    </border>
    <border>
      <left/>
      <right style="medium"/>
      <top style="medium"/>
      <bottom style="medium"/>
    </border>
    <border>
      <left/>
      <right/>
      <top style="medium"/>
      <bottom style="medium"/>
    </border>
    <border>
      <left/>
      <right style="medium"/>
      <top style="thin"/>
      <bottom/>
    </border>
    <border>
      <left/>
      <right style="medium">
        <color indexed="8"/>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16" fillId="0" borderId="0">
      <alignment vertical="center"/>
      <protection/>
    </xf>
    <xf numFmtId="0" fontId="71" fillId="32" borderId="0" applyNumberFormat="0" applyBorder="0" applyAlignment="0" applyProtection="0"/>
  </cellStyleXfs>
  <cellXfs count="1042">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77" fontId="7" fillId="0" borderId="0" xfId="0" applyNumberFormat="1" applyFont="1" applyAlignment="1">
      <alignment/>
    </xf>
    <xf numFmtId="0" fontId="5" fillId="0" borderId="0" xfId="0" applyFont="1" applyAlignment="1">
      <alignment vertical="center"/>
    </xf>
    <xf numFmtId="0" fontId="4" fillId="0" borderId="0" xfId="0" applyFont="1" applyAlignment="1">
      <alignment vertical="center"/>
    </xf>
    <xf numFmtId="0" fontId="7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8" fillId="0" borderId="10" xfId="0" applyFont="1" applyBorder="1" applyAlignment="1">
      <alignment horizontal="center" vertical="center" shrinkToFi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6" fillId="0" borderId="12" xfId="0" applyFont="1" applyFill="1" applyBorder="1" applyAlignment="1">
      <alignment horizontal="center" vertical="center"/>
    </xf>
    <xf numFmtId="0" fontId="10" fillId="0" borderId="0" xfId="0" applyFont="1" applyBorder="1" applyAlignment="1">
      <alignment horizontal="center" vertical="center"/>
    </xf>
    <xf numFmtId="0" fontId="72" fillId="0" borderId="0" xfId="0" applyFont="1" applyAlignment="1">
      <alignment vertical="center"/>
    </xf>
    <xf numFmtId="0" fontId="8" fillId="0" borderId="0" xfId="0" applyFont="1" applyBorder="1" applyAlignment="1">
      <alignment horizontal="left"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3" fillId="0" borderId="0" xfId="0" applyFont="1" applyAlignment="1">
      <alignment horizontal="center" vertical="center"/>
    </xf>
    <xf numFmtId="0" fontId="5" fillId="0" borderId="0" xfId="0" applyFont="1" applyFill="1" applyAlignment="1">
      <alignment vertical="center"/>
    </xf>
    <xf numFmtId="0" fontId="7" fillId="0" borderId="15" xfId="0" applyFont="1" applyFill="1" applyBorder="1" applyAlignment="1">
      <alignment vertical="center"/>
    </xf>
    <xf numFmtId="0" fontId="7" fillId="0" borderId="16"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8"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4" borderId="17" xfId="0" applyFont="1" applyFill="1" applyBorder="1" applyAlignment="1">
      <alignment horizontal="center" vertical="center"/>
    </xf>
    <xf numFmtId="0" fontId="15" fillId="34" borderId="18" xfId="0" applyFont="1" applyFill="1" applyBorder="1" applyAlignment="1">
      <alignment horizontal="center" vertical="center" shrinkToFit="1"/>
    </xf>
    <xf numFmtId="0" fontId="15" fillId="34" borderId="19" xfId="0" applyFont="1" applyFill="1" applyBorder="1" applyAlignment="1">
      <alignment horizontal="center" vertical="center" shrinkToFit="1"/>
    </xf>
    <xf numFmtId="0" fontId="6" fillId="35" borderId="12" xfId="0" applyFont="1" applyFill="1" applyBorder="1" applyAlignment="1">
      <alignment horizontal="center" vertical="center"/>
    </xf>
    <xf numFmtId="0" fontId="6" fillId="35" borderId="13"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73" fillId="0" borderId="0" xfId="60" applyFont="1" applyAlignment="1">
      <alignment horizontal="center" vertical="center"/>
      <protection/>
    </xf>
    <xf numFmtId="14" fontId="73" fillId="0" borderId="13" xfId="60" applyNumberFormat="1" applyFont="1" applyBorder="1" applyAlignment="1">
      <alignment vertical="center" shrinkToFit="1"/>
      <protection/>
    </xf>
    <xf numFmtId="0" fontId="67" fillId="0" borderId="0" xfId="60" applyFont="1">
      <alignment vertical="center"/>
      <protection/>
    </xf>
    <xf numFmtId="0" fontId="0" fillId="0" borderId="0" xfId="60">
      <alignment vertical="center"/>
      <protection/>
    </xf>
    <xf numFmtId="0" fontId="0" fillId="35" borderId="20" xfId="60" applyFill="1" applyBorder="1" applyAlignment="1">
      <alignment horizontal="center" vertical="center"/>
      <protection/>
    </xf>
    <xf numFmtId="0" fontId="0" fillId="35" borderId="20" xfId="60" applyFill="1" applyBorder="1" applyAlignment="1">
      <alignment horizontal="center" vertical="center" shrinkToFit="1"/>
      <protection/>
    </xf>
    <xf numFmtId="0" fontId="0" fillId="36" borderId="21" xfId="60" applyFill="1" applyBorder="1" applyAlignment="1">
      <alignment vertical="center"/>
      <protection/>
    </xf>
    <xf numFmtId="20" fontId="17" fillId="36" borderId="22" xfId="61" applyNumberFormat="1" applyFont="1" applyFill="1" applyBorder="1" applyAlignment="1">
      <alignment horizontal="center" vertical="center" shrinkToFit="1"/>
      <protection/>
    </xf>
    <xf numFmtId="0" fontId="0" fillId="36" borderId="23" xfId="60" applyFill="1" applyBorder="1" applyAlignment="1">
      <alignment horizontal="center" vertical="center"/>
      <protection/>
    </xf>
    <xf numFmtId="0" fontId="0" fillId="36" borderId="23" xfId="60" applyFill="1" applyBorder="1" applyAlignment="1">
      <alignment horizontal="center" vertical="center" shrinkToFit="1"/>
      <protection/>
    </xf>
    <xf numFmtId="0" fontId="0" fillId="36" borderId="24" xfId="60" applyFill="1" applyBorder="1" applyAlignment="1">
      <alignment horizontal="center" vertical="center"/>
      <protection/>
    </xf>
    <xf numFmtId="0" fontId="0" fillId="36" borderId="25" xfId="60" applyFill="1" applyBorder="1" applyAlignment="1">
      <alignment vertical="center"/>
      <protection/>
    </xf>
    <xf numFmtId="20" fontId="17" fillId="36" borderId="15" xfId="61" applyNumberFormat="1" applyFont="1" applyFill="1" applyBorder="1" applyAlignment="1">
      <alignment horizontal="center" vertical="center" shrinkToFit="1"/>
      <protection/>
    </xf>
    <xf numFmtId="0" fontId="0" fillId="36" borderId="10" xfId="60" applyFill="1" applyBorder="1" applyAlignment="1">
      <alignment horizontal="center" vertical="center"/>
      <protection/>
    </xf>
    <xf numFmtId="0" fontId="0" fillId="36" borderId="10" xfId="60" applyFill="1" applyBorder="1" applyAlignment="1">
      <alignment horizontal="center" vertical="center" shrinkToFit="1"/>
      <protection/>
    </xf>
    <xf numFmtId="20" fontId="17" fillId="36" borderId="26" xfId="61" applyNumberFormat="1" applyFont="1" applyFill="1" applyBorder="1" applyAlignment="1">
      <alignment horizontal="center" vertical="center" shrinkToFit="1"/>
      <protection/>
    </xf>
    <xf numFmtId="0" fontId="0" fillId="36" borderId="20" xfId="60" applyFill="1" applyBorder="1" applyAlignment="1">
      <alignment horizontal="center" vertical="center"/>
      <protection/>
    </xf>
    <xf numFmtId="0" fontId="0" fillId="36" borderId="20" xfId="60" applyFill="1" applyBorder="1" applyAlignment="1">
      <alignment horizontal="center" vertical="center" shrinkToFit="1"/>
      <protection/>
    </xf>
    <xf numFmtId="20" fontId="17" fillId="36" borderId="10" xfId="61" applyNumberFormat="1" applyFont="1" applyFill="1" applyBorder="1" applyAlignment="1">
      <alignment horizontal="center" vertical="center" shrinkToFit="1"/>
      <protection/>
    </xf>
    <xf numFmtId="20" fontId="17" fillId="36" borderId="27" xfId="61" applyNumberFormat="1" applyFont="1" applyFill="1" applyBorder="1" applyAlignment="1">
      <alignment horizontal="center" vertical="center" shrinkToFit="1"/>
      <protection/>
    </xf>
    <xf numFmtId="0" fontId="0" fillId="36" borderId="28" xfId="60" applyFill="1" applyBorder="1" applyAlignment="1">
      <alignment horizontal="center" vertical="center"/>
      <protection/>
    </xf>
    <xf numFmtId="0" fontId="0" fillId="36" borderId="28" xfId="60" applyFill="1" applyBorder="1" applyAlignment="1">
      <alignment horizontal="center" vertical="center" shrinkToFit="1"/>
      <protection/>
    </xf>
    <xf numFmtId="20" fontId="17" fillId="36" borderId="23" xfId="61" applyNumberFormat="1" applyFont="1" applyFill="1" applyBorder="1" applyAlignment="1">
      <alignment horizontal="center" vertical="center" shrinkToFit="1"/>
      <protection/>
    </xf>
    <xf numFmtId="20" fontId="17" fillId="36" borderId="28" xfId="61" applyNumberFormat="1" applyFont="1" applyFill="1" applyBorder="1" applyAlignment="1">
      <alignment horizontal="center" vertical="center" shrinkToFit="1"/>
      <protection/>
    </xf>
    <xf numFmtId="0" fontId="0" fillId="36" borderId="29" xfId="60" applyFill="1" applyBorder="1" applyAlignment="1">
      <alignment vertical="center"/>
      <protection/>
    </xf>
    <xf numFmtId="20" fontId="0" fillId="36" borderId="28" xfId="60" applyNumberFormat="1" applyFont="1" applyFill="1" applyBorder="1" applyAlignment="1">
      <alignment horizontal="center" vertical="center" shrinkToFit="1"/>
      <protection/>
    </xf>
    <xf numFmtId="0" fontId="0" fillId="36" borderId="28" xfId="60" applyFont="1" applyFill="1" applyBorder="1" applyAlignment="1">
      <alignment horizontal="center" vertical="center" shrinkToFit="1"/>
      <protection/>
    </xf>
    <xf numFmtId="0" fontId="0" fillId="36" borderId="28" xfId="60" applyFont="1" applyFill="1" applyBorder="1" applyAlignment="1">
      <alignment horizontal="center" vertical="center"/>
      <protection/>
    </xf>
    <xf numFmtId="20" fontId="0" fillId="36" borderId="23" xfId="60" applyNumberFormat="1" applyFont="1" applyFill="1" applyBorder="1" applyAlignment="1">
      <alignment horizontal="center" vertical="center" shrinkToFit="1"/>
      <protection/>
    </xf>
    <xf numFmtId="0" fontId="0" fillId="36" borderId="23" xfId="60" applyFont="1" applyFill="1" applyBorder="1" applyAlignment="1">
      <alignment horizontal="center" vertical="center" shrinkToFit="1"/>
      <protection/>
    </xf>
    <xf numFmtId="0" fontId="0" fillId="36" borderId="30" xfId="60" applyFill="1" applyBorder="1" applyAlignment="1">
      <alignment vertical="center"/>
      <protection/>
    </xf>
    <xf numFmtId="20" fontId="0" fillId="36" borderId="31" xfId="60" applyNumberFormat="1" applyFont="1" applyFill="1" applyBorder="1" applyAlignment="1">
      <alignment horizontal="center" vertical="center" shrinkToFit="1"/>
      <protection/>
    </xf>
    <xf numFmtId="0" fontId="0" fillId="36" borderId="31" xfId="60" applyFill="1" applyBorder="1" applyAlignment="1">
      <alignment horizontal="center" vertical="center" shrinkToFit="1"/>
      <protection/>
    </xf>
    <xf numFmtId="0" fontId="0" fillId="36" borderId="31" xfId="60" applyFont="1" applyFill="1" applyBorder="1" applyAlignment="1">
      <alignment horizontal="center" vertical="center" shrinkToFit="1"/>
      <protection/>
    </xf>
    <xf numFmtId="20" fontId="0" fillId="36" borderId="10" xfId="60" applyNumberFormat="1" applyFill="1" applyBorder="1" applyAlignment="1">
      <alignment horizontal="center" vertical="center" shrinkToFit="1"/>
      <protection/>
    </xf>
    <xf numFmtId="0" fontId="0" fillId="36" borderId="32" xfId="60" applyFill="1" applyBorder="1" applyAlignment="1">
      <alignment vertical="center"/>
      <protection/>
    </xf>
    <xf numFmtId="20" fontId="0" fillId="36" borderId="28" xfId="60" applyNumberFormat="1" applyFill="1" applyBorder="1" applyAlignment="1">
      <alignment horizontal="center" vertical="center" shrinkToFit="1"/>
      <protection/>
    </xf>
    <xf numFmtId="0" fontId="0" fillId="36" borderId="33" xfId="60" applyFont="1" applyFill="1" applyBorder="1" applyAlignment="1">
      <alignment horizontal="center" vertical="center" shrinkToFit="1"/>
      <protection/>
    </xf>
    <xf numFmtId="0" fontId="0" fillId="35" borderId="34" xfId="60" applyFill="1" applyBorder="1" applyAlignment="1">
      <alignment vertical="center"/>
      <protection/>
    </xf>
    <xf numFmtId="20" fontId="14" fillId="36" borderId="35" xfId="60" applyNumberFormat="1" applyFont="1" applyFill="1" applyBorder="1" applyAlignment="1">
      <alignment horizontal="center" vertical="center" shrinkToFit="1"/>
      <protection/>
    </xf>
    <xf numFmtId="0" fontId="0" fillId="37" borderId="36" xfId="60" applyFont="1" applyFill="1" applyBorder="1" applyAlignment="1">
      <alignment horizontal="center" vertical="center" shrinkToFit="1"/>
      <protection/>
    </xf>
    <xf numFmtId="0" fontId="0" fillId="37" borderId="37" xfId="60" applyFont="1" applyFill="1" applyBorder="1" applyAlignment="1">
      <alignment horizontal="center" vertical="center" shrinkToFit="1"/>
      <protection/>
    </xf>
    <xf numFmtId="0" fontId="0" fillId="35" borderId="29" xfId="60" applyFill="1" applyBorder="1" applyAlignment="1">
      <alignment vertical="center"/>
      <protection/>
    </xf>
    <xf numFmtId="0" fontId="0" fillId="35" borderId="38" xfId="60" applyFill="1" applyBorder="1" applyAlignment="1">
      <alignment vertical="center"/>
      <protection/>
    </xf>
    <xf numFmtId="20" fontId="0" fillId="38" borderId="37" xfId="60" applyNumberFormat="1" applyFont="1" applyFill="1" applyBorder="1" applyAlignment="1">
      <alignment horizontal="center" vertical="center" shrinkToFit="1"/>
      <protection/>
    </xf>
    <xf numFmtId="0" fontId="0" fillId="38" borderId="37" xfId="60" applyFont="1" applyFill="1" applyBorder="1" applyAlignment="1">
      <alignment horizontal="center" vertical="center" shrinkToFit="1"/>
      <protection/>
    </xf>
    <xf numFmtId="0" fontId="74" fillId="38" borderId="39" xfId="60" applyFont="1" applyFill="1" applyBorder="1" applyAlignment="1">
      <alignment horizontal="center" vertical="center" shrinkToFit="1"/>
      <protection/>
    </xf>
    <xf numFmtId="0" fontId="74" fillId="38" borderId="37" xfId="60" applyFont="1" applyFill="1" applyBorder="1" applyAlignment="1">
      <alignment horizontal="center" vertical="center" shrinkToFit="1"/>
      <protection/>
    </xf>
    <xf numFmtId="0" fontId="0" fillId="38" borderId="36" xfId="60" applyFont="1" applyFill="1" applyBorder="1" applyAlignment="1">
      <alignment horizontal="center" vertical="center" shrinkToFit="1"/>
      <protection/>
    </xf>
    <xf numFmtId="0" fontId="0" fillId="38" borderId="19" xfId="60" applyFont="1" applyFill="1" applyBorder="1" applyAlignment="1">
      <alignment horizontal="center" vertical="center"/>
      <protection/>
    </xf>
    <xf numFmtId="0" fontId="0" fillId="35" borderId="25" xfId="60" applyFill="1" applyBorder="1" applyAlignment="1">
      <alignment vertical="center"/>
      <protection/>
    </xf>
    <xf numFmtId="20" fontId="0" fillId="38" borderId="40" xfId="60" applyNumberFormat="1" applyFont="1" applyFill="1" applyBorder="1" applyAlignment="1">
      <alignment horizontal="center" vertical="center" shrinkToFit="1"/>
      <protection/>
    </xf>
    <xf numFmtId="0" fontId="0" fillId="38" borderId="40" xfId="60" applyFont="1" applyFill="1" applyBorder="1" applyAlignment="1">
      <alignment horizontal="center" vertical="center" shrinkToFit="1"/>
      <protection/>
    </xf>
    <xf numFmtId="0" fontId="74" fillId="38" borderId="40" xfId="60" applyFont="1" applyFill="1" applyBorder="1" applyAlignment="1">
      <alignment horizontal="center" vertical="center" shrinkToFit="1"/>
      <protection/>
    </xf>
    <xf numFmtId="0" fontId="75" fillId="38" borderId="40" xfId="60" applyFont="1" applyFill="1" applyBorder="1" applyAlignment="1">
      <alignment horizontal="center" vertical="center" shrinkToFit="1"/>
      <protection/>
    </xf>
    <xf numFmtId="0" fontId="0" fillId="38" borderId="41" xfId="60" applyFont="1" applyFill="1" applyBorder="1" applyAlignment="1">
      <alignment horizontal="center" vertical="center"/>
      <protection/>
    </xf>
    <xf numFmtId="0" fontId="0" fillId="35" borderId="32" xfId="60" applyFill="1" applyBorder="1" applyAlignment="1">
      <alignment vertical="center"/>
      <protection/>
    </xf>
    <xf numFmtId="20" fontId="0" fillId="38" borderId="42" xfId="60" applyNumberFormat="1" applyFont="1" applyFill="1" applyBorder="1" applyAlignment="1">
      <alignment horizontal="center" vertical="center" shrinkToFit="1"/>
      <protection/>
    </xf>
    <xf numFmtId="0" fontId="0" fillId="35" borderId="21" xfId="60" applyFill="1" applyBorder="1" applyAlignment="1">
      <alignment vertical="center"/>
      <protection/>
    </xf>
    <xf numFmtId="20" fontId="0" fillId="39" borderId="37" xfId="60" applyNumberFormat="1" applyFont="1" applyFill="1" applyBorder="1" applyAlignment="1">
      <alignment horizontal="center" vertical="center" shrinkToFit="1"/>
      <protection/>
    </xf>
    <xf numFmtId="0" fontId="0" fillId="39" borderId="37" xfId="60" applyFont="1" applyFill="1" applyBorder="1" applyAlignment="1">
      <alignment horizontal="center" vertical="center" shrinkToFit="1"/>
      <protection/>
    </xf>
    <xf numFmtId="20" fontId="0" fillId="39" borderId="42" xfId="60" applyNumberFormat="1" applyFont="1" applyFill="1" applyBorder="1" applyAlignment="1">
      <alignment horizontal="center" vertical="center" shrinkToFit="1"/>
      <protection/>
    </xf>
    <xf numFmtId="0" fontId="0" fillId="39" borderId="42" xfId="60" applyFont="1" applyFill="1" applyBorder="1" applyAlignment="1">
      <alignment horizontal="center" vertical="center" shrinkToFit="1"/>
      <protection/>
    </xf>
    <xf numFmtId="0" fontId="74" fillId="38" borderId="43" xfId="60" applyFont="1" applyFill="1" applyBorder="1" applyAlignment="1">
      <alignment horizontal="center" vertical="center" shrinkToFit="1"/>
      <protection/>
    </xf>
    <xf numFmtId="0" fontId="0" fillId="38" borderId="43" xfId="60" applyFont="1" applyFill="1" applyBorder="1" applyAlignment="1">
      <alignment horizontal="center" vertical="center" shrinkToFit="1"/>
      <protection/>
    </xf>
    <xf numFmtId="0" fontId="0" fillId="39" borderId="43" xfId="60" applyFont="1" applyFill="1" applyBorder="1" applyAlignment="1">
      <alignment horizontal="center" vertical="center" shrinkToFit="1"/>
      <protection/>
    </xf>
    <xf numFmtId="0" fontId="0" fillId="0" borderId="0" xfId="60" applyFill="1" applyBorder="1">
      <alignment vertical="center"/>
      <protection/>
    </xf>
    <xf numFmtId="20" fontId="0" fillId="40" borderId="35" xfId="60" applyNumberFormat="1" applyFont="1" applyFill="1" applyBorder="1" applyAlignment="1">
      <alignment horizontal="center" vertical="center" shrinkToFit="1"/>
      <protection/>
    </xf>
    <xf numFmtId="0" fontId="0" fillId="40" borderId="35" xfId="60" applyFont="1" applyFill="1" applyBorder="1" applyAlignment="1">
      <alignment horizontal="center" vertical="center" shrinkToFit="1"/>
      <protection/>
    </xf>
    <xf numFmtId="0" fontId="0" fillId="40" borderId="37" xfId="60" applyFont="1" applyFill="1" applyBorder="1" applyAlignment="1">
      <alignment horizontal="center" vertical="center" shrinkToFit="1"/>
      <protection/>
    </xf>
    <xf numFmtId="0" fontId="0" fillId="40" borderId="39" xfId="60" applyFont="1" applyFill="1" applyBorder="1" applyAlignment="1">
      <alignment horizontal="center" vertical="center" shrinkToFit="1"/>
      <protection/>
    </xf>
    <xf numFmtId="20" fontId="0" fillId="37" borderId="40" xfId="60" applyNumberFormat="1" applyFont="1" applyFill="1" applyBorder="1" applyAlignment="1">
      <alignment horizontal="center" vertical="center" shrinkToFit="1"/>
      <protection/>
    </xf>
    <xf numFmtId="0" fontId="0" fillId="37" borderId="40" xfId="60" applyFont="1" applyFill="1" applyBorder="1" applyAlignment="1">
      <alignment horizontal="center" vertical="center" shrinkToFit="1"/>
      <protection/>
    </xf>
    <xf numFmtId="0" fontId="0" fillId="37" borderId="43" xfId="60" applyFont="1" applyFill="1" applyBorder="1" applyAlignment="1">
      <alignment horizontal="center" vertical="center" shrinkToFit="1"/>
      <protection/>
    </xf>
    <xf numFmtId="20" fontId="76" fillId="37" borderId="35" xfId="60" applyNumberFormat="1" applyFont="1" applyFill="1" applyBorder="1" applyAlignment="1">
      <alignment horizontal="center" vertical="center" shrinkToFit="1"/>
      <protection/>
    </xf>
    <xf numFmtId="0" fontId="76" fillId="37" borderId="43" xfId="60" applyFont="1" applyFill="1" applyBorder="1" applyAlignment="1">
      <alignment horizontal="center" vertical="center" shrinkToFit="1"/>
      <protection/>
    </xf>
    <xf numFmtId="0" fontId="76" fillId="37" borderId="35" xfId="60" applyFont="1" applyFill="1" applyBorder="1" applyAlignment="1">
      <alignment horizontal="center" vertical="center" shrinkToFit="1"/>
      <protection/>
    </xf>
    <xf numFmtId="0" fontId="76" fillId="37" borderId="40" xfId="60" applyFont="1" applyFill="1" applyBorder="1" applyAlignment="1">
      <alignment horizontal="center" vertical="center" shrinkToFit="1"/>
      <protection/>
    </xf>
    <xf numFmtId="0" fontId="14" fillId="37" borderId="43" xfId="60" applyFont="1" applyFill="1" applyBorder="1" applyAlignment="1">
      <alignment horizontal="center" vertical="center" shrinkToFit="1"/>
      <protection/>
    </xf>
    <xf numFmtId="20" fontId="0" fillId="41" borderId="37" xfId="60" applyNumberFormat="1" applyFont="1" applyFill="1" applyBorder="1" applyAlignment="1">
      <alignment horizontal="center" vertical="center" shrinkToFit="1"/>
      <protection/>
    </xf>
    <xf numFmtId="0" fontId="0" fillId="41" borderId="37" xfId="60" applyFont="1" applyFill="1" applyBorder="1" applyAlignment="1">
      <alignment horizontal="center" vertical="center"/>
      <protection/>
    </xf>
    <xf numFmtId="0" fontId="0" fillId="41" borderId="37" xfId="60" applyFont="1" applyFill="1" applyBorder="1" applyAlignment="1">
      <alignment horizontal="center" vertical="center" shrinkToFit="1"/>
      <protection/>
    </xf>
    <xf numFmtId="0" fontId="0" fillId="41" borderId="39" xfId="60" applyFont="1" applyFill="1" applyBorder="1" applyAlignment="1">
      <alignment horizontal="center" vertical="center" shrinkToFit="1"/>
      <protection/>
    </xf>
    <xf numFmtId="0" fontId="0" fillId="0" borderId="0" xfId="60" applyFill="1" applyBorder="1" applyAlignment="1">
      <alignment horizontal="center" vertical="center" shrinkToFit="1"/>
      <protection/>
    </xf>
    <xf numFmtId="20" fontId="0" fillId="41" borderId="40" xfId="60" applyNumberFormat="1" applyFont="1" applyFill="1" applyBorder="1" applyAlignment="1">
      <alignment horizontal="center" vertical="center" shrinkToFit="1"/>
      <protection/>
    </xf>
    <xf numFmtId="0" fontId="0" fillId="41" borderId="36" xfId="60" applyFont="1" applyFill="1" applyBorder="1" applyAlignment="1">
      <alignment horizontal="center" vertical="center" shrinkToFit="1"/>
      <protection/>
    </xf>
    <xf numFmtId="0" fontId="0" fillId="41" borderId="40" xfId="60" applyFont="1" applyFill="1" applyBorder="1" applyAlignment="1">
      <alignment horizontal="center" vertical="center" shrinkToFit="1"/>
      <protection/>
    </xf>
    <xf numFmtId="0" fontId="0" fillId="41" borderId="40" xfId="60" applyFont="1" applyFill="1" applyBorder="1" applyAlignment="1">
      <alignment horizontal="center" vertical="center"/>
      <protection/>
    </xf>
    <xf numFmtId="0" fontId="0" fillId="41" borderId="44" xfId="60" applyFont="1" applyFill="1" applyBorder="1" applyAlignment="1">
      <alignment horizontal="center" vertical="center"/>
      <protection/>
    </xf>
    <xf numFmtId="0" fontId="14" fillId="42" borderId="45" xfId="60" applyFont="1" applyFill="1" applyBorder="1" applyAlignment="1">
      <alignment/>
      <protection/>
    </xf>
    <xf numFmtId="20" fontId="0" fillId="41" borderId="43" xfId="60" applyNumberFormat="1" applyFont="1" applyFill="1" applyBorder="1" applyAlignment="1">
      <alignment horizontal="center" vertical="center" shrinkToFit="1"/>
      <protection/>
    </xf>
    <xf numFmtId="0" fontId="0" fillId="41" borderId="43" xfId="60" applyFont="1" applyFill="1" applyBorder="1" applyAlignment="1">
      <alignment horizontal="center" vertical="center" shrinkToFit="1"/>
      <protection/>
    </xf>
    <xf numFmtId="0" fontId="75" fillId="41" borderId="40" xfId="60" applyFont="1" applyFill="1" applyBorder="1" applyAlignment="1">
      <alignment horizontal="center" vertical="center" shrinkToFit="1"/>
      <protection/>
    </xf>
    <xf numFmtId="20" fontId="0" fillId="41" borderId="42" xfId="60" applyNumberFormat="1" applyFont="1" applyFill="1" applyBorder="1" applyAlignment="1">
      <alignment horizontal="center" vertical="center" shrinkToFit="1"/>
      <protection/>
    </xf>
    <xf numFmtId="0" fontId="0" fillId="41" borderId="42" xfId="60" applyFont="1" applyFill="1" applyBorder="1" applyAlignment="1">
      <alignment horizontal="center" vertical="center" shrinkToFit="1"/>
      <protection/>
    </xf>
    <xf numFmtId="0" fontId="0" fillId="41" borderId="46" xfId="60" applyFont="1" applyFill="1" applyBorder="1" applyAlignment="1">
      <alignment horizontal="center" vertical="center"/>
      <protection/>
    </xf>
    <xf numFmtId="178" fontId="0" fillId="37" borderId="39" xfId="60" applyNumberFormat="1" applyFont="1" applyFill="1" applyBorder="1" applyAlignment="1">
      <alignment horizontal="center" vertical="center" shrinkToFit="1"/>
      <protection/>
    </xf>
    <xf numFmtId="0" fontId="0" fillId="37" borderId="39" xfId="60" applyFont="1" applyFill="1" applyBorder="1" applyAlignment="1">
      <alignment horizontal="center" vertical="center" shrinkToFit="1"/>
      <protection/>
    </xf>
    <xf numFmtId="20" fontId="14" fillId="37" borderId="37" xfId="60" applyNumberFormat="1" applyFont="1" applyFill="1" applyBorder="1" applyAlignment="1">
      <alignment horizontal="center" vertical="center" shrinkToFit="1"/>
      <protection/>
    </xf>
    <xf numFmtId="20" fontId="14" fillId="37" borderId="40" xfId="60" applyNumberFormat="1" applyFont="1" applyFill="1" applyBorder="1" applyAlignment="1">
      <alignment horizontal="center" vertical="center" shrinkToFit="1"/>
      <protection/>
    </xf>
    <xf numFmtId="0" fontId="76" fillId="37" borderId="36" xfId="60" applyFont="1" applyFill="1" applyBorder="1" applyAlignment="1">
      <alignment horizontal="center" vertical="center" shrinkToFit="1"/>
      <protection/>
    </xf>
    <xf numFmtId="0" fontId="0" fillId="37" borderId="44" xfId="60" applyFont="1" applyFill="1" applyBorder="1" applyAlignment="1">
      <alignment horizontal="center" vertical="center"/>
      <protection/>
    </xf>
    <xf numFmtId="0" fontId="14" fillId="36" borderId="45" xfId="60" applyFont="1" applyFill="1" applyBorder="1" applyAlignment="1">
      <alignment/>
      <protection/>
    </xf>
    <xf numFmtId="0" fontId="14" fillId="36" borderId="42" xfId="60" applyFont="1" applyFill="1" applyBorder="1" applyAlignment="1">
      <alignment horizontal="center" vertical="center" wrapText="1"/>
      <protection/>
    </xf>
    <xf numFmtId="20" fontId="14" fillId="33" borderId="36" xfId="60" applyNumberFormat="1" applyFont="1" applyFill="1" applyBorder="1" applyAlignment="1">
      <alignment horizontal="center" vertical="center" shrinkToFit="1"/>
      <protection/>
    </xf>
    <xf numFmtId="0" fontId="0" fillId="33" borderId="40" xfId="60" applyFont="1" applyFill="1" applyBorder="1" applyAlignment="1">
      <alignment horizontal="center" vertical="center" shrinkToFit="1"/>
      <protection/>
    </xf>
    <xf numFmtId="0" fontId="0" fillId="33" borderId="43" xfId="60" applyFont="1" applyFill="1" applyBorder="1" applyAlignment="1">
      <alignment horizontal="center" vertical="center" shrinkToFit="1"/>
      <protection/>
    </xf>
    <xf numFmtId="0" fontId="76" fillId="33" borderId="40" xfId="60" applyFont="1" applyFill="1" applyBorder="1" applyAlignment="1">
      <alignment horizontal="center" vertical="center" shrinkToFit="1"/>
      <protection/>
    </xf>
    <xf numFmtId="20" fontId="0" fillId="33" borderId="40" xfId="60" applyNumberFormat="1" applyFont="1" applyFill="1" applyBorder="1" applyAlignment="1">
      <alignment horizontal="center" vertical="center" shrinkToFit="1"/>
      <protection/>
    </xf>
    <xf numFmtId="0" fontId="0" fillId="35" borderId="31" xfId="60" applyFill="1" applyBorder="1" applyAlignment="1">
      <alignment vertical="center"/>
      <protection/>
    </xf>
    <xf numFmtId="0" fontId="0" fillId="35" borderId="10" xfId="60" applyFill="1" applyBorder="1" applyAlignment="1">
      <alignment vertical="center"/>
      <protection/>
    </xf>
    <xf numFmtId="20" fontId="0" fillId="0" borderId="37" xfId="60" applyNumberFormat="1" applyFont="1" applyFill="1" applyBorder="1" applyAlignment="1">
      <alignment horizontal="center" vertical="center" shrinkToFit="1"/>
      <protection/>
    </xf>
    <xf numFmtId="0" fontId="76" fillId="0" borderId="37" xfId="60" applyFont="1" applyFill="1" applyBorder="1" applyAlignment="1">
      <alignment horizontal="center" vertical="center" shrinkToFit="1"/>
      <protection/>
    </xf>
    <xf numFmtId="0" fontId="0" fillId="33" borderId="37" xfId="60" applyFont="1" applyFill="1" applyBorder="1" applyAlignment="1">
      <alignment horizontal="center" vertical="center" shrinkToFit="1"/>
      <protection/>
    </xf>
    <xf numFmtId="0" fontId="14" fillId="0" borderId="37" xfId="60" applyFont="1" applyFill="1" applyBorder="1" applyAlignment="1">
      <alignment horizontal="center" vertical="center" shrinkToFit="1"/>
      <protection/>
    </xf>
    <xf numFmtId="20" fontId="0" fillId="0" borderId="36" xfId="60" applyNumberFormat="1" applyFont="1" applyFill="1" applyBorder="1" applyAlignment="1">
      <alignment horizontal="center" vertical="center" shrinkToFit="1"/>
      <protection/>
    </xf>
    <xf numFmtId="0" fontId="76" fillId="0" borderId="43" xfId="60" applyFont="1" applyFill="1" applyBorder="1" applyAlignment="1">
      <alignment horizontal="center" vertical="center" shrinkToFit="1"/>
      <protection/>
    </xf>
    <xf numFmtId="0" fontId="75" fillId="0" borderId="36" xfId="60" applyFont="1" applyFill="1" applyBorder="1" applyAlignment="1">
      <alignment horizontal="center" vertical="center" shrinkToFit="1"/>
      <protection/>
    </xf>
    <xf numFmtId="20" fontId="0" fillId="0" borderId="40" xfId="60" applyNumberFormat="1" applyFont="1" applyFill="1" applyBorder="1" applyAlignment="1">
      <alignment horizontal="center" vertical="center" shrinkToFit="1"/>
      <protection/>
    </xf>
    <xf numFmtId="0" fontId="0" fillId="0" borderId="40" xfId="60" applyFont="1" applyFill="1" applyBorder="1" applyAlignment="1">
      <alignment horizontal="center" vertical="center" shrinkToFit="1"/>
      <protection/>
    </xf>
    <xf numFmtId="0" fontId="14" fillId="0" borderId="43" xfId="60" applyFont="1" applyFill="1" applyBorder="1" applyAlignment="1">
      <alignment horizontal="center" vertical="center" shrinkToFit="1"/>
      <protection/>
    </xf>
    <xf numFmtId="20" fontId="0" fillId="0" borderId="43" xfId="60" applyNumberFormat="1" applyFont="1" applyFill="1" applyBorder="1" applyAlignment="1">
      <alignment horizontal="center" vertical="center" shrinkToFit="1"/>
      <protection/>
    </xf>
    <xf numFmtId="0" fontId="77" fillId="0" borderId="43" xfId="60" applyFont="1" applyFill="1" applyBorder="1" applyAlignment="1">
      <alignment horizontal="center" vertical="center" shrinkToFit="1"/>
      <protection/>
    </xf>
    <xf numFmtId="0" fontId="0" fillId="0" borderId="43" xfId="60" applyFont="1" applyFill="1" applyBorder="1" applyAlignment="1">
      <alignment horizontal="center" vertical="center" shrinkToFit="1"/>
      <protection/>
    </xf>
    <xf numFmtId="56" fontId="0" fillId="35" borderId="10" xfId="60" applyNumberFormat="1" applyFill="1" applyBorder="1" applyAlignment="1">
      <alignment horizontal="center" vertical="center" shrinkToFit="1"/>
      <protection/>
    </xf>
    <xf numFmtId="0" fontId="0" fillId="35" borderId="10" xfId="60" applyFill="1" applyBorder="1" applyAlignment="1">
      <alignment horizontal="center" vertical="center" shrinkToFit="1"/>
      <protection/>
    </xf>
    <xf numFmtId="56" fontId="0" fillId="35" borderId="10" xfId="60" applyNumberFormat="1" applyFill="1" applyBorder="1" applyAlignment="1">
      <alignment horizontal="center" vertical="center" wrapText="1" shrinkToFit="1"/>
      <protection/>
    </xf>
    <xf numFmtId="56" fontId="0" fillId="35" borderId="10" xfId="60" applyNumberFormat="1" applyFill="1" applyBorder="1" applyAlignment="1">
      <alignment vertical="center" shrinkToFit="1"/>
      <protection/>
    </xf>
    <xf numFmtId="20" fontId="0" fillId="35" borderId="10" xfId="60" applyNumberFormat="1" applyFill="1" applyBorder="1" applyAlignment="1">
      <alignment horizontal="center" vertical="center" shrinkToFit="1"/>
      <protection/>
    </xf>
    <xf numFmtId="0" fontId="0" fillId="35" borderId="10" xfId="60" applyFill="1" applyBorder="1" applyAlignment="1">
      <alignment horizontal="center" vertical="center" wrapText="1" shrinkToFit="1"/>
      <protection/>
    </xf>
    <xf numFmtId="0" fontId="0" fillId="35" borderId="10" xfId="60" applyFill="1" applyBorder="1" applyAlignment="1">
      <alignment horizontal="center" vertical="center"/>
      <protection/>
    </xf>
    <xf numFmtId="20" fontId="0" fillId="35" borderId="10" xfId="60" applyNumberFormat="1" applyFill="1" applyBorder="1" applyAlignment="1">
      <alignment horizontal="center" vertical="center"/>
      <protection/>
    </xf>
    <xf numFmtId="0" fontId="0" fillId="35" borderId="10" xfId="60" applyFill="1" applyBorder="1">
      <alignment vertical="center"/>
      <protection/>
    </xf>
    <xf numFmtId="0" fontId="0" fillId="0" borderId="0" xfId="60" applyAlignment="1">
      <alignment horizontal="center" vertical="center"/>
      <protection/>
    </xf>
    <xf numFmtId="0" fontId="19" fillId="0" borderId="0" xfId="60" applyFont="1" applyAlignment="1">
      <alignment horizontal="center" vertical="center"/>
      <protection/>
    </xf>
    <xf numFmtId="14" fontId="19" fillId="0" borderId="13" xfId="60" applyNumberFormat="1" applyFont="1" applyBorder="1" applyAlignment="1">
      <alignment vertical="center" shrinkToFit="1"/>
      <protection/>
    </xf>
    <xf numFmtId="0" fontId="20" fillId="0" borderId="0" xfId="60" applyFont="1">
      <alignment vertical="center"/>
      <protection/>
    </xf>
    <xf numFmtId="0" fontId="0" fillId="43" borderId="10" xfId="60" applyFill="1" applyBorder="1" applyAlignment="1">
      <alignment horizontal="center" vertical="center"/>
      <protection/>
    </xf>
    <xf numFmtId="0" fontId="0" fillId="43" borderId="10" xfId="60" applyFill="1" applyBorder="1" applyAlignment="1">
      <alignment horizontal="center" vertical="center" shrinkToFit="1"/>
      <protection/>
    </xf>
    <xf numFmtId="0" fontId="0" fillId="43" borderId="10" xfId="60" applyFill="1" applyBorder="1" applyAlignment="1">
      <alignment vertical="center"/>
      <protection/>
    </xf>
    <xf numFmtId="56" fontId="0" fillId="28" borderId="10" xfId="60" applyNumberFormat="1" applyFill="1" applyBorder="1" applyAlignment="1">
      <alignment vertical="center"/>
      <protection/>
    </xf>
    <xf numFmtId="0" fontId="0" fillId="28" borderId="10" xfId="60" applyFill="1" applyBorder="1" applyAlignment="1">
      <alignment horizontal="center" vertical="center"/>
      <protection/>
    </xf>
    <xf numFmtId="20" fontId="17" fillId="28" borderId="10" xfId="61" applyNumberFormat="1" applyFont="1" applyFill="1" applyBorder="1" applyAlignment="1">
      <alignment horizontal="center" vertical="center" shrinkToFit="1"/>
      <protection/>
    </xf>
    <xf numFmtId="0" fontId="0" fillId="28" borderId="10" xfId="60" applyFill="1" applyBorder="1" applyAlignment="1">
      <alignment horizontal="center" vertical="center" shrinkToFit="1"/>
      <protection/>
    </xf>
    <xf numFmtId="56" fontId="0" fillId="44" borderId="10" xfId="60" applyNumberFormat="1" applyFill="1" applyBorder="1" applyAlignment="1">
      <alignment vertical="center"/>
      <protection/>
    </xf>
    <xf numFmtId="0" fontId="0" fillId="44" borderId="10" xfId="60" applyFill="1" applyBorder="1" applyAlignment="1">
      <alignment horizontal="center" vertical="center"/>
      <protection/>
    </xf>
    <xf numFmtId="20" fontId="17" fillId="44" borderId="10" xfId="61" applyNumberFormat="1" applyFont="1" applyFill="1" applyBorder="1" applyAlignment="1">
      <alignment horizontal="center" vertical="center" shrinkToFit="1"/>
      <protection/>
    </xf>
    <xf numFmtId="0" fontId="0" fillId="44" borderId="10" xfId="60" applyFill="1" applyBorder="1" applyAlignment="1">
      <alignment horizontal="center" vertical="center" shrinkToFit="1"/>
      <protection/>
    </xf>
    <xf numFmtId="56" fontId="0" fillId="45" borderId="10" xfId="60" applyNumberFormat="1" applyFill="1" applyBorder="1" applyAlignment="1">
      <alignment vertical="center"/>
      <protection/>
    </xf>
    <xf numFmtId="0" fontId="0" fillId="45" borderId="10" xfId="60" applyFill="1" applyBorder="1" applyAlignment="1">
      <alignment horizontal="center" vertical="center"/>
      <protection/>
    </xf>
    <xf numFmtId="20" fontId="17" fillId="45" borderId="10" xfId="61" applyNumberFormat="1" applyFont="1" applyFill="1" applyBorder="1" applyAlignment="1">
      <alignment horizontal="center" vertical="center" shrinkToFit="1"/>
      <protection/>
    </xf>
    <xf numFmtId="0" fontId="0" fillId="45" borderId="10" xfId="60" applyFill="1" applyBorder="1" applyAlignment="1">
      <alignment horizontal="center" vertical="center" shrinkToFit="1"/>
      <protection/>
    </xf>
    <xf numFmtId="0" fontId="0" fillId="45" borderId="47" xfId="60" applyFill="1" applyBorder="1" applyAlignment="1">
      <alignment horizontal="left" vertical="center"/>
      <protection/>
    </xf>
    <xf numFmtId="0" fontId="0" fillId="45" borderId="26" xfId="60" applyFill="1" applyBorder="1" applyAlignment="1">
      <alignment horizontal="left" vertical="center"/>
      <protection/>
    </xf>
    <xf numFmtId="0" fontId="0" fillId="45" borderId="11" xfId="60" applyFill="1" applyBorder="1" applyAlignment="1">
      <alignment horizontal="left" vertical="center"/>
      <protection/>
    </xf>
    <xf numFmtId="0" fontId="0" fillId="45" borderId="48" xfId="60" applyFill="1" applyBorder="1" applyAlignment="1">
      <alignment horizontal="left" vertical="center"/>
      <protection/>
    </xf>
    <xf numFmtId="56" fontId="0" fillId="46" borderId="10" xfId="60" applyNumberFormat="1" applyFill="1" applyBorder="1" applyAlignment="1">
      <alignment vertical="center"/>
      <protection/>
    </xf>
    <xf numFmtId="0" fontId="0" fillId="46" borderId="10" xfId="60" applyFill="1" applyBorder="1" applyAlignment="1">
      <alignment horizontal="center" vertical="center"/>
      <protection/>
    </xf>
    <xf numFmtId="20" fontId="16" fillId="46" borderId="10" xfId="61" applyNumberFormat="1" applyFont="1" applyFill="1" applyBorder="1" applyAlignment="1">
      <alignment horizontal="center" vertical="center" shrinkToFit="1"/>
      <protection/>
    </xf>
    <xf numFmtId="0" fontId="0" fillId="46" borderId="10" xfId="60" applyFill="1" applyBorder="1" applyAlignment="1">
      <alignment horizontal="center" vertical="center" shrinkToFit="1"/>
      <protection/>
    </xf>
    <xf numFmtId="20" fontId="16" fillId="28" borderId="10" xfId="61" applyNumberFormat="1" applyFont="1" applyFill="1" applyBorder="1" applyAlignment="1">
      <alignment horizontal="center" vertical="center" shrinkToFit="1"/>
      <protection/>
    </xf>
    <xf numFmtId="0" fontId="0" fillId="28" borderId="10" xfId="60" applyFont="1" applyFill="1" applyBorder="1" applyAlignment="1">
      <alignment horizontal="center" vertical="center" shrinkToFit="1"/>
      <protection/>
    </xf>
    <xf numFmtId="56" fontId="0" fillId="47" borderId="10" xfId="60" applyNumberFormat="1" applyFill="1" applyBorder="1" applyAlignment="1">
      <alignment vertical="center"/>
      <protection/>
    </xf>
    <xf numFmtId="0" fontId="0" fillId="47" borderId="10" xfId="60" applyFill="1" applyBorder="1" applyAlignment="1">
      <alignment horizontal="center" vertical="center"/>
      <protection/>
    </xf>
    <xf numFmtId="20" fontId="16" fillId="47" borderId="10" xfId="61" applyNumberFormat="1" applyFont="1" applyFill="1" applyBorder="1" applyAlignment="1">
      <alignment horizontal="center" vertical="center" shrinkToFit="1"/>
      <protection/>
    </xf>
    <xf numFmtId="0" fontId="0" fillId="47" borderId="10" xfId="60" applyFont="1" applyFill="1" applyBorder="1" applyAlignment="1">
      <alignment horizontal="center" vertical="center" shrinkToFit="1"/>
      <protection/>
    </xf>
    <xf numFmtId="0" fontId="0" fillId="47" borderId="10" xfId="60" applyFill="1" applyBorder="1" applyAlignment="1">
      <alignment horizontal="center" vertical="center" shrinkToFit="1"/>
      <protection/>
    </xf>
    <xf numFmtId="56" fontId="0" fillId="48" borderId="49" xfId="60" applyNumberFormat="1" applyFont="1" applyFill="1" applyBorder="1" applyAlignment="1">
      <alignment vertical="center"/>
      <protection/>
    </xf>
    <xf numFmtId="0" fontId="0" fillId="48" borderId="49" xfId="60" applyNumberFormat="1" applyFont="1" applyFill="1" applyBorder="1" applyAlignment="1">
      <alignment horizontal="center" vertical="center"/>
      <protection/>
    </xf>
    <xf numFmtId="20" fontId="0" fillId="48" borderId="49" xfId="60" applyNumberFormat="1" applyFont="1" applyFill="1" applyBorder="1" applyAlignment="1">
      <alignment horizontal="center" vertical="center"/>
      <protection/>
    </xf>
    <xf numFmtId="56" fontId="0" fillId="48" borderId="40" xfId="60" applyNumberFormat="1" applyFont="1" applyFill="1" applyBorder="1" applyAlignment="1">
      <alignment vertical="center"/>
      <protection/>
    </xf>
    <xf numFmtId="0" fontId="0" fillId="48" borderId="40" xfId="60" applyNumberFormat="1" applyFont="1" applyFill="1" applyBorder="1" applyAlignment="1">
      <alignment horizontal="center" vertical="center"/>
      <protection/>
    </xf>
    <xf numFmtId="20" fontId="0" fillId="48" borderId="40" xfId="60" applyNumberFormat="1" applyFont="1" applyFill="1" applyBorder="1" applyAlignment="1">
      <alignment horizontal="center" vertical="center"/>
      <protection/>
    </xf>
    <xf numFmtId="56" fontId="0" fillId="48" borderId="50" xfId="60" applyNumberFormat="1" applyFont="1" applyFill="1" applyBorder="1" applyAlignment="1">
      <alignment vertical="center"/>
      <protection/>
    </xf>
    <xf numFmtId="0" fontId="0" fillId="48" borderId="50" xfId="60" applyNumberFormat="1" applyFont="1" applyFill="1" applyBorder="1" applyAlignment="1">
      <alignment horizontal="center" vertical="center"/>
      <protection/>
    </xf>
    <xf numFmtId="20" fontId="0" fillId="48" borderId="50" xfId="60" applyNumberFormat="1" applyFont="1" applyFill="1" applyBorder="1" applyAlignment="1">
      <alignment horizontal="center" vertical="center"/>
      <protection/>
    </xf>
    <xf numFmtId="56" fontId="0" fillId="49" borderId="49" xfId="60" applyNumberFormat="1" applyFont="1" applyFill="1" applyBorder="1" applyAlignment="1">
      <alignment vertical="center"/>
      <protection/>
    </xf>
    <xf numFmtId="0" fontId="0" fillId="49" borderId="49" xfId="60" applyNumberFormat="1" applyFont="1" applyFill="1" applyBorder="1" applyAlignment="1">
      <alignment horizontal="center" vertical="center"/>
      <protection/>
    </xf>
    <xf numFmtId="20" fontId="0" fillId="49" borderId="49" xfId="60" applyNumberFormat="1" applyFont="1" applyFill="1" applyBorder="1" applyAlignment="1">
      <alignment horizontal="center" vertical="center"/>
      <protection/>
    </xf>
    <xf numFmtId="56" fontId="0" fillId="49" borderId="40" xfId="60" applyNumberFormat="1" applyFont="1" applyFill="1" applyBorder="1" applyAlignment="1">
      <alignment vertical="center"/>
      <protection/>
    </xf>
    <xf numFmtId="0" fontId="0" fillId="49" borderId="40" xfId="60" applyNumberFormat="1" applyFont="1" applyFill="1" applyBorder="1" applyAlignment="1">
      <alignment horizontal="center" vertical="center"/>
      <protection/>
    </xf>
    <xf numFmtId="20" fontId="0" fillId="49" borderId="40" xfId="60" applyNumberFormat="1" applyFont="1" applyFill="1" applyBorder="1" applyAlignment="1">
      <alignment horizontal="center" vertical="center"/>
      <protection/>
    </xf>
    <xf numFmtId="56" fontId="0" fillId="50" borderId="50" xfId="60" applyNumberFormat="1" applyFont="1" applyFill="1" applyBorder="1" applyAlignment="1">
      <alignment vertical="center"/>
      <protection/>
    </xf>
    <xf numFmtId="0" fontId="0" fillId="50" borderId="50" xfId="60" applyNumberFormat="1" applyFont="1" applyFill="1" applyBorder="1" applyAlignment="1">
      <alignment horizontal="center" vertical="center"/>
      <protection/>
    </xf>
    <xf numFmtId="0" fontId="0" fillId="0" borderId="50" xfId="60" applyNumberFormat="1" applyFont="1" applyFill="1" applyBorder="1" applyAlignment="1">
      <alignment horizontal="center" vertical="center"/>
      <protection/>
    </xf>
    <xf numFmtId="20" fontId="0" fillId="0" borderId="50" xfId="60" applyNumberFormat="1" applyFont="1" applyFill="1" applyBorder="1" applyAlignment="1">
      <alignment horizontal="center" vertical="center"/>
      <protection/>
    </xf>
    <xf numFmtId="56" fontId="0" fillId="51" borderId="49" xfId="60" applyNumberFormat="1" applyFont="1" applyFill="1" applyBorder="1" applyAlignment="1">
      <alignment vertical="center"/>
      <protection/>
    </xf>
    <xf numFmtId="0" fontId="0" fillId="51" borderId="49" xfId="60" applyNumberFormat="1" applyFont="1" applyFill="1" applyBorder="1" applyAlignment="1">
      <alignment horizontal="center" vertical="center"/>
      <protection/>
    </xf>
    <xf numFmtId="0" fontId="0" fillId="51" borderId="49" xfId="60" applyNumberFormat="1" applyFont="1" applyFill="1" applyBorder="1" applyAlignment="1">
      <alignment horizontal="center" vertical="center" wrapText="1"/>
      <protection/>
    </xf>
    <xf numFmtId="20" fontId="0" fillId="51" borderId="49" xfId="60" applyNumberFormat="1" applyFont="1" applyFill="1" applyBorder="1" applyAlignment="1">
      <alignment horizontal="center" vertical="center"/>
      <protection/>
    </xf>
    <xf numFmtId="56" fontId="0" fillId="51" borderId="40" xfId="60" applyNumberFormat="1" applyFont="1" applyFill="1" applyBorder="1" applyAlignment="1">
      <alignment vertical="center"/>
      <protection/>
    </xf>
    <xf numFmtId="0" fontId="0" fillId="51" borderId="40" xfId="60" applyNumberFormat="1" applyFont="1" applyFill="1" applyBorder="1" applyAlignment="1">
      <alignment horizontal="center" vertical="center"/>
      <protection/>
    </xf>
    <xf numFmtId="0" fontId="0" fillId="51" borderId="40" xfId="60" applyNumberFormat="1" applyFont="1" applyFill="1" applyBorder="1" applyAlignment="1">
      <alignment horizontal="center" vertical="center" wrapText="1"/>
      <protection/>
    </xf>
    <xf numFmtId="20" fontId="0" fillId="51" borderId="40" xfId="60" applyNumberFormat="1" applyFont="1" applyFill="1" applyBorder="1" applyAlignment="1">
      <alignment horizontal="center" vertical="center"/>
      <protection/>
    </xf>
    <xf numFmtId="56" fontId="0" fillId="0" borderId="50" xfId="60" applyNumberFormat="1" applyFont="1" applyFill="1" applyBorder="1" applyAlignment="1">
      <alignment vertical="center"/>
      <protection/>
    </xf>
    <xf numFmtId="0" fontId="0" fillId="0" borderId="50" xfId="60" applyNumberFormat="1" applyFont="1" applyFill="1" applyBorder="1" applyAlignment="1">
      <alignment horizontal="center" vertical="center" wrapText="1"/>
      <protection/>
    </xf>
    <xf numFmtId="56" fontId="0" fillId="52" borderId="49" xfId="60" applyNumberFormat="1" applyFont="1" applyFill="1" applyBorder="1" applyAlignment="1">
      <alignment vertical="center"/>
      <protection/>
    </xf>
    <xf numFmtId="0" fontId="0" fillId="52" borderId="49" xfId="60" applyNumberFormat="1" applyFont="1" applyFill="1" applyBorder="1" applyAlignment="1">
      <alignment horizontal="center" vertical="center"/>
      <protection/>
    </xf>
    <xf numFmtId="0" fontId="0" fillId="52" borderId="49" xfId="60" applyNumberFormat="1" applyFont="1" applyFill="1" applyBorder="1" applyAlignment="1">
      <alignment horizontal="center" vertical="center" wrapText="1"/>
      <protection/>
    </xf>
    <xf numFmtId="20" fontId="0" fillId="52" borderId="49" xfId="60" applyNumberFormat="1" applyFont="1" applyFill="1" applyBorder="1" applyAlignment="1">
      <alignment horizontal="center" vertical="center"/>
      <protection/>
    </xf>
    <xf numFmtId="56" fontId="0" fillId="52" borderId="40" xfId="60" applyNumberFormat="1" applyFont="1" applyFill="1" applyBorder="1" applyAlignment="1">
      <alignment vertical="center"/>
      <protection/>
    </xf>
    <xf numFmtId="0" fontId="0" fillId="52" borderId="40" xfId="60" applyNumberFormat="1" applyFont="1" applyFill="1" applyBorder="1" applyAlignment="1">
      <alignment horizontal="center" vertical="center"/>
      <protection/>
    </xf>
    <xf numFmtId="0" fontId="0" fillId="52" borderId="40" xfId="60" applyNumberFormat="1" applyFont="1" applyFill="1" applyBorder="1" applyAlignment="1">
      <alignment horizontal="center" vertical="center" wrapText="1"/>
      <protection/>
    </xf>
    <xf numFmtId="20" fontId="0" fillId="52" borderId="40" xfId="60" applyNumberFormat="1" applyFont="1" applyFill="1" applyBorder="1" applyAlignment="1">
      <alignment horizontal="center" vertical="center"/>
      <protection/>
    </xf>
    <xf numFmtId="56" fontId="0" fillId="52" borderId="50" xfId="60" applyNumberFormat="1" applyFont="1" applyFill="1" applyBorder="1" applyAlignment="1">
      <alignment vertical="center"/>
      <protection/>
    </xf>
    <xf numFmtId="0" fontId="0" fillId="52" borderId="50" xfId="60" applyNumberFormat="1" applyFont="1" applyFill="1" applyBorder="1" applyAlignment="1">
      <alignment horizontal="center" vertical="center"/>
      <protection/>
    </xf>
    <xf numFmtId="20" fontId="0" fillId="52" borderId="50" xfId="60" applyNumberFormat="1" applyFont="1" applyFill="1" applyBorder="1" applyAlignment="1">
      <alignment horizontal="center" vertical="center"/>
      <protection/>
    </xf>
    <xf numFmtId="56" fontId="0" fillId="0" borderId="49" xfId="60" applyNumberFormat="1" applyFont="1" applyFill="1" applyBorder="1" applyAlignment="1">
      <alignment vertical="center"/>
      <protection/>
    </xf>
    <xf numFmtId="0" fontId="0" fillId="0" borderId="49" xfId="60" applyNumberFormat="1" applyFont="1" applyFill="1" applyBorder="1" applyAlignment="1">
      <alignment horizontal="center" vertical="center"/>
      <protection/>
    </xf>
    <xf numFmtId="20" fontId="0" fillId="0" borderId="49" xfId="60" applyNumberFormat="1" applyFont="1" applyFill="1" applyBorder="1" applyAlignment="1">
      <alignment horizontal="center" vertical="center"/>
      <protection/>
    </xf>
    <xf numFmtId="0" fontId="78" fillId="0" borderId="49" xfId="60" applyNumberFormat="1" applyFont="1" applyFill="1" applyBorder="1" applyAlignment="1">
      <alignment horizontal="center" vertical="center"/>
      <protection/>
    </xf>
    <xf numFmtId="56" fontId="0" fillId="0" borderId="40" xfId="60" applyNumberFormat="1" applyFont="1" applyFill="1" applyBorder="1" applyAlignment="1">
      <alignment vertical="center"/>
      <protection/>
    </xf>
    <xf numFmtId="0" fontId="0" fillId="0" borderId="40" xfId="60" applyNumberFormat="1" applyFont="1" applyFill="1" applyBorder="1" applyAlignment="1">
      <alignment horizontal="center" vertical="center"/>
      <protection/>
    </xf>
    <xf numFmtId="20" fontId="0" fillId="0" borderId="40" xfId="60" applyNumberFormat="1" applyFont="1" applyFill="1" applyBorder="1" applyAlignment="1">
      <alignment horizontal="center" vertical="center"/>
      <protection/>
    </xf>
    <xf numFmtId="0" fontId="78" fillId="0" borderId="40" xfId="60" applyNumberFormat="1" applyFont="1" applyFill="1" applyBorder="1" applyAlignment="1">
      <alignment horizontal="center" vertical="center"/>
      <protection/>
    </xf>
    <xf numFmtId="56" fontId="0" fillId="45" borderId="49" xfId="60" applyNumberFormat="1" applyFont="1" applyFill="1" applyBorder="1" applyAlignment="1">
      <alignment vertical="center"/>
      <protection/>
    </xf>
    <xf numFmtId="0" fontId="78" fillId="45" borderId="49" xfId="60" applyNumberFormat="1" applyFont="1" applyFill="1" applyBorder="1" applyAlignment="1">
      <alignment horizontal="center" vertical="center"/>
      <protection/>
    </xf>
    <xf numFmtId="0" fontId="78" fillId="49" borderId="49" xfId="60" applyNumberFormat="1" applyFont="1" applyFill="1" applyBorder="1" applyAlignment="1">
      <alignment horizontal="center" vertical="center"/>
      <protection/>
    </xf>
    <xf numFmtId="0" fontId="0" fillId="45" borderId="49" xfId="60" applyNumberFormat="1" applyFont="1" applyFill="1" applyBorder="1" applyAlignment="1">
      <alignment horizontal="center" vertical="center"/>
      <protection/>
    </xf>
    <xf numFmtId="20" fontId="0" fillId="45" borderId="49" xfId="60" applyNumberFormat="1" applyFont="1" applyFill="1" applyBorder="1" applyAlignment="1">
      <alignment horizontal="center" vertical="center"/>
      <protection/>
    </xf>
    <xf numFmtId="0" fontId="0" fillId="45" borderId="51" xfId="60" applyNumberFormat="1" applyFont="1" applyFill="1" applyBorder="1" applyAlignment="1">
      <alignment horizontal="center" vertical="center"/>
      <protection/>
    </xf>
    <xf numFmtId="0" fontId="78" fillId="49" borderId="40" xfId="60" applyNumberFormat="1" applyFont="1" applyFill="1" applyBorder="1" applyAlignment="1">
      <alignment horizontal="center" vertical="center"/>
      <protection/>
    </xf>
    <xf numFmtId="0" fontId="0" fillId="45" borderId="40" xfId="60" applyNumberFormat="1" applyFont="1" applyFill="1" applyBorder="1" applyAlignment="1">
      <alignment horizontal="center" vertical="center"/>
      <protection/>
    </xf>
    <xf numFmtId="0" fontId="78" fillId="45" borderId="40" xfId="60" applyNumberFormat="1" applyFont="1" applyFill="1" applyBorder="1" applyAlignment="1">
      <alignment horizontal="center" vertical="center"/>
      <protection/>
    </xf>
    <xf numFmtId="0" fontId="0" fillId="49" borderId="52" xfId="60" applyNumberFormat="1" applyFont="1" applyFill="1" applyBorder="1" applyAlignment="1">
      <alignment horizontal="center" vertical="center"/>
      <protection/>
    </xf>
    <xf numFmtId="56" fontId="0" fillId="49" borderId="50" xfId="60" applyNumberFormat="1" applyFont="1" applyFill="1" applyBorder="1" applyAlignment="1">
      <alignment vertical="center"/>
      <protection/>
    </xf>
    <xf numFmtId="0" fontId="78" fillId="49" borderId="50" xfId="60" applyNumberFormat="1" applyFont="1" applyFill="1" applyBorder="1" applyAlignment="1">
      <alignment horizontal="center" vertical="center"/>
      <protection/>
    </xf>
    <xf numFmtId="0" fontId="0" fillId="45" borderId="50" xfId="60" applyNumberFormat="1" applyFont="1" applyFill="1" applyBorder="1" applyAlignment="1">
      <alignment horizontal="center" vertical="center"/>
      <protection/>
    </xf>
    <xf numFmtId="20" fontId="0" fillId="49" borderId="50" xfId="60" applyNumberFormat="1" applyFont="1" applyFill="1" applyBorder="1" applyAlignment="1">
      <alignment horizontal="center" vertical="center"/>
      <protection/>
    </xf>
    <xf numFmtId="0" fontId="0" fillId="49" borderId="53" xfId="60" applyNumberFormat="1" applyFont="1" applyFill="1" applyBorder="1" applyAlignment="1">
      <alignment horizontal="center" vertical="center"/>
      <protection/>
    </xf>
    <xf numFmtId="0" fontId="0" fillId="49" borderId="50" xfId="60" applyNumberFormat="1" applyFont="1" applyFill="1" applyBorder="1" applyAlignment="1">
      <alignment horizontal="center" vertical="center"/>
      <protection/>
    </xf>
    <xf numFmtId="56" fontId="0" fillId="53" borderId="37" xfId="60" applyNumberFormat="1" applyFont="1" applyFill="1" applyBorder="1" applyAlignment="1">
      <alignment vertical="center"/>
      <protection/>
    </xf>
    <xf numFmtId="0" fontId="0" fillId="53" borderId="37" xfId="60" applyNumberFormat="1" applyFont="1" applyFill="1" applyBorder="1" applyAlignment="1">
      <alignment horizontal="center" vertical="center"/>
      <protection/>
    </xf>
    <xf numFmtId="20" fontId="0" fillId="53" borderId="37" xfId="60" applyNumberFormat="1" applyFont="1" applyFill="1" applyBorder="1" applyAlignment="1">
      <alignment horizontal="center" vertical="center"/>
      <protection/>
    </xf>
    <xf numFmtId="56" fontId="0" fillId="53" borderId="40" xfId="60" applyNumberFormat="1" applyFont="1" applyFill="1" applyBorder="1" applyAlignment="1">
      <alignment vertical="center"/>
      <protection/>
    </xf>
    <xf numFmtId="0" fontId="0" fillId="53" borderId="40" xfId="60" applyNumberFormat="1" applyFont="1" applyFill="1" applyBorder="1" applyAlignment="1">
      <alignment horizontal="center" vertical="center"/>
      <protection/>
    </xf>
    <xf numFmtId="20" fontId="0" fillId="53" borderId="40" xfId="60" applyNumberFormat="1" applyFont="1" applyFill="1" applyBorder="1" applyAlignment="1">
      <alignment horizontal="center" vertical="center"/>
      <protection/>
    </xf>
    <xf numFmtId="56" fontId="0" fillId="53" borderId="42" xfId="60" applyNumberFormat="1" applyFont="1" applyFill="1" applyBorder="1" applyAlignment="1">
      <alignment vertical="center"/>
      <protection/>
    </xf>
    <xf numFmtId="0" fontId="0" fillId="53" borderId="42" xfId="60" applyNumberFormat="1" applyFont="1" applyFill="1" applyBorder="1" applyAlignment="1">
      <alignment horizontal="center" vertical="center"/>
      <protection/>
    </xf>
    <xf numFmtId="20" fontId="0" fillId="53" borderId="42" xfId="60" applyNumberFormat="1" applyFont="1" applyFill="1" applyBorder="1" applyAlignment="1">
      <alignment horizontal="center" vertical="center"/>
      <protection/>
    </xf>
    <xf numFmtId="56" fontId="0" fillId="51" borderId="42" xfId="60" applyNumberFormat="1" applyFont="1" applyFill="1" applyBorder="1" applyAlignment="1">
      <alignment vertical="center"/>
      <protection/>
    </xf>
    <xf numFmtId="0" fontId="0" fillId="51" borderId="42" xfId="60" applyNumberFormat="1" applyFont="1" applyFill="1" applyBorder="1" applyAlignment="1">
      <alignment horizontal="center" vertical="center"/>
      <protection/>
    </xf>
    <xf numFmtId="20" fontId="0" fillId="51" borderId="42" xfId="60" applyNumberFormat="1" applyFont="1" applyFill="1" applyBorder="1" applyAlignment="1">
      <alignment horizontal="center" vertical="center"/>
      <protection/>
    </xf>
    <xf numFmtId="56" fontId="0" fillId="52" borderId="37" xfId="60" applyNumberFormat="1" applyFont="1" applyFill="1" applyBorder="1" applyAlignment="1">
      <alignment vertical="center"/>
      <protection/>
    </xf>
    <xf numFmtId="0" fontId="0" fillId="52" borderId="37" xfId="60" applyNumberFormat="1" applyFont="1" applyFill="1" applyBorder="1" applyAlignment="1">
      <alignment horizontal="center" vertical="center"/>
      <protection/>
    </xf>
    <xf numFmtId="0" fontId="0" fillId="52" borderId="39" xfId="60" applyNumberFormat="1" applyFont="1" applyFill="1" applyBorder="1" applyAlignment="1">
      <alignment horizontal="center" vertical="center"/>
      <protection/>
    </xf>
    <xf numFmtId="20" fontId="0" fillId="52" borderId="37" xfId="60" applyNumberFormat="1" applyFont="1" applyFill="1" applyBorder="1" applyAlignment="1">
      <alignment horizontal="center" vertical="center"/>
      <protection/>
    </xf>
    <xf numFmtId="0" fontId="0" fillId="52" borderId="36" xfId="60" applyNumberFormat="1" applyFont="1" applyFill="1" applyBorder="1" applyAlignment="1">
      <alignment horizontal="center" vertical="center"/>
      <protection/>
    </xf>
    <xf numFmtId="20" fontId="0" fillId="52" borderId="36" xfId="60" applyNumberFormat="1" applyFont="1" applyFill="1" applyBorder="1" applyAlignment="1">
      <alignment horizontal="center" vertical="center"/>
      <protection/>
    </xf>
    <xf numFmtId="56" fontId="0" fillId="52" borderId="42" xfId="60" applyNumberFormat="1" applyFont="1" applyFill="1" applyBorder="1" applyAlignment="1">
      <alignment vertical="center"/>
      <protection/>
    </xf>
    <xf numFmtId="0" fontId="0" fillId="52" borderId="42" xfId="60" applyNumberFormat="1" applyFont="1" applyFill="1" applyBorder="1" applyAlignment="1">
      <alignment horizontal="center" vertical="center"/>
      <protection/>
    </xf>
    <xf numFmtId="0" fontId="0" fillId="52" borderId="54" xfId="60" applyNumberFormat="1" applyFont="1" applyFill="1" applyBorder="1" applyAlignment="1">
      <alignment horizontal="center" vertical="center"/>
      <protection/>
    </xf>
    <xf numFmtId="20" fontId="0" fillId="52" borderId="42" xfId="60" applyNumberFormat="1" applyFont="1" applyFill="1" applyBorder="1" applyAlignment="1">
      <alignment horizontal="center" vertical="center"/>
      <protection/>
    </xf>
    <xf numFmtId="56" fontId="0" fillId="0" borderId="36" xfId="60" applyNumberFormat="1" applyFont="1" applyFill="1" applyBorder="1" applyAlignment="1">
      <alignment vertical="center"/>
      <protection/>
    </xf>
    <xf numFmtId="0" fontId="0" fillId="0" borderId="36" xfId="60" applyNumberFormat="1" applyFont="1" applyFill="1" applyBorder="1" applyAlignment="1">
      <alignment horizontal="center" vertical="center"/>
      <protection/>
    </xf>
    <xf numFmtId="20" fontId="0" fillId="0" borderId="36" xfId="60" applyNumberFormat="1" applyFont="1" applyFill="1" applyBorder="1" applyAlignment="1">
      <alignment horizontal="center" vertical="center"/>
      <protection/>
    </xf>
    <xf numFmtId="0" fontId="0" fillId="50" borderId="36" xfId="60" applyNumberFormat="1" applyFont="1" applyFill="1" applyBorder="1" applyAlignment="1">
      <alignment horizontal="center" vertical="center"/>
      <protection/>
    </xf>
    <xf numFmtId="0" fontId="0" fillId="0" borderId="17" xfId="60" applyNumberFormat="1" applyFont="1" applyFill="1" applyBorder="1" applyAlignment="1">
      <alignment horizontal="left" vertical="center"/>
      <protection/>
    </xf>
    <xf numFmtId="0" fontId="0" fillId="0" borderId="55" xfId="60" applyNumberFormat="1" applyFont="1" applyFill="1" applyBorder="1" applyAlignment="1">
      <alignment horizontal="left" vertical="center"/>
      <protection/>
    </xf>
    <xf numFmtId="56" fontId="0" fillId="0" borderId="36" xfId="60" applyNumberFormat="1" applyFont="1" applyFill="1" applyBorder="1" applyAlignment="1">
      <alignment horizontal="center" vertical="center"/>
      <protection/>
    </xf>
    <xf numFmtId="0" fontId="0" fillId="50" borderId="40" xfId="60" applyNumberFormat="1" applyFont="1" applyFill="1" applyBorder="1" applyAlignment="1">
      <alignment horizontal="center" vertical="center"/>
      <protection/>
    </xf>
    <xf numFmtId="0" fontId="0" fillId="0" borderId="56" xfId="60" applyNumberFormat="1" applyFont="1" applyFill="1" applyBorder="1" applyAlignment="1">
      <alignment vertical="top" wrapText="1"/>
      <protection/>
    </xf>
    <xf numFmtId="0" fontId="0" fillId="0" borderId="57" xfId="60" applyNumberFormat="1" applyFont="1" applyFill="1" applyBorder="1" applyAlignment="1">
      <alignment vertical="top" wrapText="1"/>
      <protection/>
    </xf>
    <xf numFmtId="0" fontId="0" fillId="0" borderId="58" xfId="60" applyNumberFormat="1" applyFont="1" applyFill="1" applyBorder="1" applyAlignment="1">
      <alignment vertical="top" wrapText="1"/>
      <protection/>
    </xf>
    <xf numFmtId="0" fontId="0" fillId="0" borderId="59" xfId="60" applyNumberFormat="1" applyFont="1" applyFill="1" applyBorder="1" applyAlignment="1">
      <alignment vertical="top" wrapText="1"/>
      <protection/>
    </xf>
    <xf numFmtId="0" fontId="0" fillId="0" borderId="17" xfId="60" applyNumberFormat="1" applyFont="1" applyFill="1" applyBorder="1" applyAlignment="1">
      <alignment vertical="top" wrapText="1"/>
      <protection/>
    </xf>
    <xf numFmtId="0" fontId="0" fillId="0" borderId="55" xfId="60" applyNumberFormat="1" applyFont="1" applyFill="1" applyBorder="1" applyAlignment="1">
      <alignment vertical="top" wrapText="1"/>
      <protection/>
    </xf>
    <xf numFmtId="56" fontId="0" fillId="50" borderId="40" xfId="60" applyNumberFormat="1" applyFont="1" applyFill="1" applyBorder="1" applyAlignment="1">
      <alignment vertical="center"/>
      <protection/>
    </xf>
    <xf numFmtId="56" fontId="0" fillId="50" borderId="40" xfId="60" applyNumberFormat="1" applyFont="1" applyFill="1" applyBorder="1" applyAlignment="1">
      <alignment horizontal="center" vertical="center" wrapText="1"/>
      <protection/>
    </xf>
    <xf numFmtId="56" fontId="0" fillId="50" borderId="40" xfId="60" applyNumberFormat="1" applyFont="1" applyFill="1" applyBorder="1" applyAlignment="1">
      <alignment horizontal="center" vertical="center"/>
      <protection/>
    </xf>
    <xf numFmtId="20" fontId="0" fillId="50" borderId="40" xfId="60" applyNumberFormat="1" applyFont="1" applyFill="1" applyBorder="1" applyAlignment="1">
      <alignment horizontal="center" vertical="center"/>
      <protection/>
    </xf>
    <xf numFmtId="56" fontId="0" fillId="43" borderId="10" xfId="60" applyNumberFormat="1" applyFill="1" applyBorder="1" applyAlignment="1">
      <alignment vertical="center" shrinkToFit="1"/>
      <protection/>
    </xf>
    <xf numFmtId="0" fontId="0" fillId="43" borderId="10" xfId="60" applyFill="1" applyBorder="1" applyAlignment="1">
      <alignment vertical="center" wrapText="1" shrinkToFit="1"/>
      <protection/>
    </xf>
    <xf numFmtId="20" fontId="0" fillId="43" borderId="10" xfId="60" applyNumberFormat="1" applyFill="1" applyBorder="1" applyAlignment="1">
      <alignment horizontal="center" vertical="center" shrinkToFit="1"/>
      <protection/>
    </xf>
    <xf numFmtId="0" fontId="0" fillId="43" borderId="10" xfId="60" applyFill="1" applyBorder="1" applyAlignment="1">
      <alignment vertical="center" shrinkToFit="1"/>
      <protection/>
    </xf>
    <xf numFmtId="20" fontId="0" fillId="43" borderId="10" xfId="60" applyNumberFormat="1" applyFill="1" applyBorder="1" applyAlignment="1">
      <alignment horizontal="center" vertical="center"/>
      <protection/>
    </xf>
    <xf numFmtId="0" fontId="0" fillId="43" borderId="10" xfId="60" applyFill="1" applyBorder="1">
      <alignment vertical="center"/>
      <protection/>
    </xf>
    <xf numFmtId="14" fontId="19" fillId="0" borderId="0" xfId="60" applyNumberFormat="1" applyFont="1" applyBorder="1" applyAlignment="1">
      <alignment vertical="center" shrinkToFit="1"/>
      <protection/>
    </xf>
    <xf numFmtId="0" fontId="0" fillId="43" borderId="60" xfId="60" applyFill="1" applyBorder="1" applyAlignment="1">
      <alignment horizontal="center" vertical="center"/>
      <protection/>
    </xf>
    <xf numFmtId="0" fontId="0" fillId="43" borderId="61" xfId="60" applyFill="1" applyBorder="1" applyAlignment="1">
      <alignment horizontal="center" vertical="center" shrinkToFit="1"/>
      <protection/>
    </xf>
    <xf numFmtId="0" fontId="0" fillId="43" borderId="30" xfId="60" applyFill="1" applyBorder="1" applyAlignment="1">
      <alignment vertical="center"/>
      <protection/>
    </xf>
    <xf numFmtId="56" fontId="1" fillId="43" borderId="31" xfId="60" applyNumberFormat="1" applyFont="1" applyFill="1" applyBorder="1" applyAlignment="1">
      <alignment vertical="center"/>
      <protection/>
    </xf>
    <xf numFmtId="0" fontId="1" fillId="43" borderId="31" xfId="60" applyFont="1" applyFill="1" applyBorder="1" applyAlignment="1">
      <alignment horizontal="center" vertical="center"/>
      <protection/>
    </xf>
    <xf numFmtId="20" fontId="16" fillId="43" borderId="31" xfId="61" applyNumberFormat="1" applyFont="1" applyFill="1" applyBorder="1" applyAlignment="1">
      <alignment horizontal="center" vertical="center" shrinkToFit="1"/>
      <protection/>
    </xf>
    <xf numFmtId="181" fontId="16" fillId="0" borderId="31" xfId="61" applyNumberFormat="1" applyFont="1" applyFill="1" applyBorder="1" applyAlignment="1">
      <alignment horizontal="center" vertical="center" shrinkToFit="1"/>
      <protection/>
    </xf>
    <xf numFmtId="0" fontId="1" fillId="0" borderId="31" xfId="60" applyFont="1" applyFill="1" applyBorder="1" applyAlignment="1">
      <alignment horizontal="center" vertical="center" shrinkToFit="1"/>
      <protection/>
    </xf>
    <xf numFmtId="181" fontId="16" fillId="43" borderId="12" xfId="61" applyNumberFormat="1" applyFont="1" applyFill="1" applyBorder="1" applyAlignment="1">
      <alignment horizontal="center" vertical="center" shrinkToFit="1"/>
      <protection/>
    </xf>
    <xf numFmtId="0" fontId="0" fillId="43" borderId="25" xfId="60" applyFill="1" applyBorder="1" applyAlignment="1">
      <alignment vertical="center"/>
      <protection/>
    </xf>
    <xf numFmtId="56" fontId="1" fillId="43" borderId="10" xfId="60" applyNumberFormat="1" applyFont="1" applyFill="1" applyBorder="1" applyAlignment="1">
      <alignment vertical="center"/>
      <protection/>
    </xf>
    <xf numFmtId="0" fontId="1" fillId="43" borderId="10" xfId="60" applyFont="1" applyFill="1" applyBorder="1" applyAlignment="1">
      <alignment horizontal="center" vertical="center"/>
      <protection/>
    </xf>
    <xf numFmtId="0" fontId="1" fillId="43" borderId="10" xfId="60" applyFont="1" applyFill="1" applyBorder="1" applyAlignment="1">
      <alignment vertical="center"/>
      <protection/>
    </xf>
    <xf numFmtId="20" fontId="16" fillId="43" borderId="10" xfId="61" applyNumberFormat="1" applyFont="1" applyFill="1" applyBorder="1" applyAlignment="1">
      <alignment horizontal="center" vertical="center" shrinkToFit="1"/>
      <protection/>
    </xf>
    <xf numFmtId="181" fontId="16" fillId="0" borderId="10" xfId="61" applyNumberFormat="1" applyFont="1" applyFill="1" applyBorder="1" applyAlignment="1">
      <alignment horizontal="center" vertical="center" shrinkToFit="1"/>
      <protection/>
    </xf>
    <xf numFmtId="0" fontId="1" fillId="0" borderId="10" xfId="60" applyFont="1" applyFill="1" applyBorder="1" applyAlignment="1">
      <alignment horizontal="center" vertical="center" shrinkToFit="1"/>
      <protection/>
    </xf>
    <xf numFmtId="181" fontId="16" fillId="43" borderId="16" xfId="61" applyNumberFormat="1" applyFont="1" applyFill="1" applyBorder="1" applyAlignment="1">
      <alignment horizontal="center" vertical="center" shrinkToFit="1"/>
      <protection/>
    </xf>
    <xf numFmtId="0" fontId="16" fillId="0" borderId="0" xfId="61" applyFont="1" applyFill="1" applyBorder="1" applyAlignment="1">
      <alignment horizontal="center" vertical="center"/>
      <protection/>
    </xf>
    <xf numFmtId="0" fontId="0" fillId="43" borderId="29" xfId="60" applyFill="1" applyBorder="1" applyAlignment="1">
      <alignment vertical="center"/>
      <protection/>
    </xf>
    <xf numFmtId="56" fontId="1" fillId="43" borderId="28" xfId="60" applyNumberFormat="1" applyFont="1" applyFill="1" applyBorder="1" applyAlignment="1">
      <alignment vertical="center"/>
      <protection/>
    </xf>
    <xf numFmtId="0" fontId="1" fillId="43" borderId="28" xfId="60" applyFont="1" applyFill="1" applyBorder="1" applyAlignment="1">
      <alignment horizontal="center" vertical="center"/>
      <protection/>
    </xf>
    <xf numFmtId="0" fontId="1" fillId="43" borderId="28" xfId="60" applyFont="1" applyFill="1" applyBorder="1" applyAlignment="1">
      <alignment vertical="center"/>
      <protection/>
    </xf>
    <xf numFmtId="20" fontId="16" fillId="43" borderId="28" xfId="61" applyNumberFormat="1" applyFont="1" applyFill="1" applyBorder="1" applyAlignment="1">
      <alignment horizontal="center" vertical="center" shrinkToFit="1"/>
      <protection/>
    </xf>
    <xf numFmtId="181" fontId="16" fillId="0" borderId="28" xfId="61" applyNumberFormat="1" applyFont="1" applyFill="1" applyBorder="1" applyAlignment="1">
      <alignment horizontal="center" vertical="center" shrinkToFit="1"/>
      <protection/>
    </xf>
    <xf numFmtId="0" fontId="1" fillId="0" borderId="28" xfId="60" applyFont="1" applyFill="1" applyBorder="1" applyAlignment="1">
      <alignment horizontal="center" vertical="center" shrinkToFit="1"/>
      <protection/>
    </xf>
    <xf numFmtId="181" fontId="16" fillId="43" borderId="62" xfId="61" applyNumberFormat="1" applyFont="1" applyFill="1" applyBorder="1" applyAlignment="1">
      <alignment horizontal="center" vertical="center" shrinkToFit="1"/>
      <protection/>
    </xf>
    <xf numFmtId="181" fontId="16" fillId="43" borderId="31" xfId="61" applyNumberFormat="1" applyFont="1" applyFill="1" applyBorder="1" applyAlignment="1">
      <alignment horizontal="center" vertical="center" shrinkToFit="1"/>
      <protection/>
    </xf>
    <xf numFmtId="181" fontId="16" fillId="43" borderId="10" xfId="61" applyNumberFormat="1" applyFont="1" applyFill="1" applyBorder="1" applyAlignment="1">
      <alignment horizontal="center" vertical="center" shrinkToFit="1"/>
      <protection/>
    </xf>
    <xf numFmtId="0" fontId="1" fillId="43" borderId="10" xfId="60" applyFont="1" applyFill="1" applyBorder="1" applyAlignment="1">
      <alignment horizontal="center" vertical="center" shrinkToFit="1"/>
      <protection/>
    </xf>
    <xf numFmtId="181" fontId="16" fillId="43" borderId="28" xfId="61" applyNumberFormat="1" applyFont="1" applyFill="1" applyBorder="1" applyAlignment="1">
      <alignment horizontal="center" vertical="center" shrinkToFit="1"/>
      <protection/>
    </xf>
    <xf numFmtId="0" fontId="1" fillId="43" borderId="28" xfId="60" applyFont="1" applyFill="1" applyBorder="1" applyAlignment="1">
      <alignment horizontal="center" vertical="center" shrinkToFit="1"/>
      <protection/>
    </xf>
    <xf numFmtId="20" fontId="16" fillId="43" borderId="10" xfId="61" applyNumberFormat="1" applyFont="1" applyFill="1" applyBorder="1" applyAlignment="1">
      <alignment horizontal="center" vertical="center"/>
      <protection/>
    </xf>
    <xf numFmtId="181" fontId="16" fillId="43" borderId="10" xfId="60" applyNumberFormat="1" applyFont="1" applyFill="1" applyBorder="1" applyAlignment="1">
      <alignment horizontal="center" vertical="center" shrinkToFit="1"/>
      <protection/>
    </xf>
    <xf numFmtId="0" fontId="16" fillId="43" borderId="16" xfId="61" applyFont="1" applyFill="1" applyBorder="1" applyAlignment="1">
      <alignment horizontal="center" vertical="center" shrinkToFit="1"/>
      <protection/>
    </xf>
    <xf numFmtId="49" fontId="16" fillId="0" borderId="10" xfId="61" applyNumberFormat="1" applyFont="1" applyFill="1" applyBorder="1" applyAlignment="1">
      <alignment horizontal="center" vertical="center" shrinkToFit="1"/>
      <protection/>
    </xf>
    <xf numFmtId="0" fontId="16" fillId="43" borderId="16" xfId="61" applyFont="1" applyFill="1" applyBorder="1" applyAlignment="1">
      <alignment vertical="center" shrinkToFit="1"/>
      <protection/>
    </xf>
    <xf numFmtId="20" fontId="16" fillId="43" borderId="28" xfId="61" applyNumberFormat="1" applyFont="1" applyFill="1" applyBorder="1" applyAlignment="1">
      <alignment horizontal="center" vertical="center"/>
      <protection/>
    </xf>
    <xf numFmtId="49" fontId="16" fillId="0" borderId="28" xfId="61" applyNumberFormat="1" applyFont="1" applyFill="1" applyBorder="1" applyAlignment="1">
      <alignment horizontal="center" vertical="center" shrinkToFit="1"/>
      <protection/>
    </xf>
    <xf numFmtId="0" fontId="16" fillId="43" borderId="62" xfId="61" applyFont="1" applyFill="1" applyBorder="1" applyAlignment="1">
      <alignment horizontal="center" vertical="center"/>
      <protection/>
    </xf>
    <xf numFmtId="0" fontId="16" fillId="43" borderId="31" xfId="61" applyFont="1" applyFill="1" applyBorder="1" applyAlignment="1">
      <alignment horizontal="center" vertical="center"/>
      <protection/>
    </xf>
    <xf numFmtId="0" fontId="16" fillId="43" borderId="10" xfId="61" applyFont="1" applyFill="1" applyBorder="1" applyAlignment="1">
      <alignment horizontal="center" vertical="center"/>
      <protection/>
    </xf>
    <xf numFmtId="0" fontId="16" fillId="0" borderId="28" xfId="61" applyFont="1" applyFill="1" applyBorder="1" applyAlignment="1">
      <alignment horizontal="center" vertical="center"/>
      <protection/>
    </xf>
    <xf numFmtId="0" fontId="16" fillId="43" borderId="28" xfId="61" applyFont="1" applyFill="1" applyBorder="1" applyAlignment="1">
      <alignment horizontal="center" vertical="center"/>
      <protection/>
    </xf>
    <xf numFmtId="0" fontId="16" fillId="0" borderId="31" xfId="61" applyFont="1" applyFill="1" applyBorder="1" applyAlignment="1">
      <alignment horizontal="center" vertical="center"/>
      <protection/>
    </xf>
    <xf numFmtId="0" fontId="16" fillId="0" borderId="31" xfId="60" applyFont="1" applyFill="1" applyBorder="1" applyAlignment="1">
      <alignment horizontal="center" vertical="center" shrinkToFit="1"/>
      <protection/>
    </xf>
    <xf numFmtId="0" fontId="0" fillId="43" borderId="38" xfId="60" applyFill="1" applyBorder="1" applyAlignment="1">
      <alignment vertical="center"/>
      <protection/>
    </xf>
    <xf numFmtId="56" fontId="1" fillId="43" borderId="33" xfId="60" applyNumberFormat="1" applyFont="1" applyFill="1" applyBorder="1" applyAlignment="1">
      <alignment vertical="center"/>
      <protection/>
    </xf>
    <xf numFmtId="0" fontId="1" fillId="43" borderId="33" xfId="60" applyFont="1" applyFill="1" applyBorder="1" applyAlignment="1">
      <alignment horizontal="center" vertical="center"/>
      <protection/>
    </xf>
    <xf numFmtId="181" fontId="16" fillId="43" borderId="33" xfId="61" applyNumberFormat="1" applyFont="1" applyFill="1" applyBorder="1" applyAlignment="1">
      <alignment horizontal="center" vertical="center" shrinkToFit="1"/>
      <protection/>
    </xf>
    <xf numFmtId="20" fontId="16" fillId="43" borderId="33" xfId="61" applyNumberFormat="1" applyFont="1" applyFill="1" applyBorder="1" applyAlignment="1">
      <alignment horizontal="center" vertical="center" shrinkToFit="1"/>
      <protection/>
    </xf>
    <xf numFmtId="0" fontId="16" fillId="0" borderId="33" xfId="61" applyFont="1" applyFill="1" applyBorder="1" applyAlignment="1">
      <alignment horizontal="center" vertical="center"/>
      <protection/>
    </xf>
    <xf numFmtId="0" fontId="16" fillId="0" borderId="33" xfId="60" applyFont="1" applyFill="1" applyBorder="1" applyAlignment="1">
      <alignment horizontal="center" vertical="center" shrinkToFit="1"/>
      <protection/>
    </xf>
    <xf numFmtId="181" fontId="16" fillId="0" borderId="33" xfId="61" applyNumberFormat="1" applyFont="1" applyFill="1" applyBorder="1" applyAlignment="1">
      <alignment horizontal="center" vertical="center" shrinkToFit="1"/>
      <protection/>
    </xf>
    <xf numFmtId="181" fontId="16" fillId="43" borderId="11" xfId="61" applyNumberFormat="1" applyFont="1" applyFill="1" applyBorder="1" applyAlignment="1">
      <alignment horizontal="center" vertical="center" shrinkToFit="1"/>
      <protection/>
    </xf>
    <xf numFmtId="0" fontId="16" fillId="0" borderId="28" xfId="60" applyFont="1" applyFill="1" applyBorder="1" applyAlignment="1">
      <alignment horizontal="center" vertical="center" shrinkToFit="1"/>
      <protection/>
    </xf>
    <xf numFmtId="0" fontId="16" fillId="43" borderId="10" xfId="60" applyFont="1" applyFill="1" applyBorder="1" applyAlignment="1">
      <alignment horizontal="center" vertical="center" shrinkToFit="1"/>
      <protection/>
    </xf>
    <xf numFmtId="0" fontId="1" fillId="43" borderId="28" xfId="60" applyFont="1" applyFill="1" applyBorder="1" applyAlignment="1">
      <alignment horizontal="center" vertical="center" wrapText="1" shrinkToFit="1"/>
      <protection/>
    </xf>
    <xf numFmtId="0" fontId="16" fillId="43" borderId="28" xfId="60" applyFont="1" applyFill="1" applyBorder="1" applyAlignment="1">
      <alignment horizontal="center" vertical="center" shrinkToFit="1"/>
      <protection/>
    </xf>
    <xf numFmtId="0" fontId="0" fillId="43" borderId="21" xfId="60" applyFill="1" applyBorder="1" applyAlignment="1">
      <alignment vertical="center"/>
      <protection/>
    </xf>
    <xf numFmtId="56" fontId="1" fillId="43" borderId="23" xfId="60" applyNumberFormat="1" applyFont="1" applyFill="1" applyBorder="1" applyAlignment="1">
      <alignment vertical="center" shrinkToFit="1"/>
      <protection/>
    </xf>
    <xf numFmtId="0" fontId="1" fillId="43" borderId="23" xfId="60" applyFont="1" applyFill="1" applyBorder="1" applyAlignment="1">
      <alignment horizontal="center" vertical="center" shrinkToFit="1"/>
      <protection/>
    </xf>
    <xf numFmtId="0" fontId="1" fillId="43" borderId="23" xfId="60" applyFont="1" applyFill="1" applyBorder="1" applyAlignment="1">
      <alignment horizontal="center" vertical="center"/>
      <protection/>
    </xf>
    <xf numFmtId="181" fontId="16" fillId="43" borderId="23" xfId="61" applyNumberFormat="1" applyFont="1" applyFill="1" applyBorder="1" applyAlignment="1">
      <alignment horizontal="center" vertical="center" shrinkToFit="1"/>
      <protection/>
    </xf>
    <xf numFmtId="0" fontId="16" fillId="43" borderId="23" xfId="60" applyFont="1" applyFill="1" applyBorder="1" applyAlignment="1">
      <alignment horizontal="center" vertical="center" shrinkToFit="1"/>
      <protection/>
    </xf>
    <xf numFmtId="56" fontId="1" fillId="43" borderId="33" xfId="60" applyNumberFormat="1" applyFont="1" applyFill="1" applyBorder="1" applyAlignment="1">
      <alignment vertical="center" shrinkToFit="1"/>
      <protection/>
    </xf>
    <xf numFmtId="0" fontId="1" fillId="43" borderId="33" xfId="60" applyFont="1" applyFill="1" applyBorder="1" applyAlignment="1">
      <alignment horizontal="center" vertical="center" shrinkToFit="1"/>
      <protection/>
    </xf>
    <xf numFmtId="0" fontId="16" fillId="43" borderId="33" xfId="60" applyFont="1" applyFill="1" applyBorder="1" applyAlignment="1">
      <alignment horizontal="center" vertical="center" shrinkToFit="1"/>
      <protection/>
    </xf>
    <xf numFmtId="56" fontId="1" fillId="43" borderId="28" xfId="60" applyNumberFormat="1" applyFont="1" applyFill="1" applyBorder="1" applyAlignment="1">
      <alignment vertical="center" shrinkToFit="1"/>
      <protection/>
    </xf>
    <xf numFmtId="20" fontId="16" fillId="0" borderId="23" xfId="61" applyNumberFormat="1" applyFont="1" applyFill="1" applyBorder="1" applyAlignment="1">
      <alignment horizontal="center" vertical="center" shrinkToFit="1"/>
      <protection/>
    </xf>
    <xf numFmtId="0" fontId="16" fillId="0" borderId="23" xfId="60" applyFont="1" applyFill="1" applyBorder="1" applyAlignment="1">
      <alignment horizontal="center" vertical="center" shrinkToFit="1"/>
      <protection/>
    </xf>
    <xf numFmtId="181" fontId="16" fillId="0" borderId="23" xfId="61" applyNumberFormat="1" applyFont="1" applyFill="1" applyBorder="1" applyAlignment="1">
      <alignment horizontal="center" vertical="center" shrinkToFit="1"/>
      <protection/>
    </xf>
    <xf numFmtId="181" fontId="22" fillId="43" borderId="33" xfId="61" applyNumberFormat="1" applyFont="1" applyFill="1" applyBorder="1" applyAlignment="1">
      <alignment horizontal="center" vertical="center" shrinkToFit="1"/>
      <protection/>
    </xf>
    <xf numFmtId="20" fontId="16" fillId="0" borderId="33" xfId="61" applyNumberFormat="1" applyFont="1" applyFill="1" applyBorder="1" applyAlignment="1">
      <alignment horizontal="center" vertical="center" shrinkToFit="1"/>
      <protection/>
    </xf>
    <xf numFmtId="20" fontId="16" fillId="0" borderId="10" xfId="61" applyNumberFormat="1" applyFont="1" applyFill="1" applyBorder="1" applyAlignment="1">
      <alignment horizontal="center" vertical="center" shrinkToFit="1"/>
      <protection/>
    </xf>
    <xf numFmtId="0" fontId="1" fillId="43" borderId="28" xfId="60" applyFont="1" applyFill="1" applyBorder="1" applyAlignment="1">
      <alignment vertical="center" shrinkToFit="1"/>
      <protection/>
    </xf>
    <xf numFmtId="20" fontId="16" fillId="0" borderId="28" xfId="60" applyNumberFormat="1" applyFont="1" applyFill="1" applyBorder="1" applyAlignment="1">
      <alignment horizontal="center" vertical="center" shrinkToFit="1"/>
      <protection/>
    </xf>
    <xf numFmtId="0" fontId="16" fillId="0" borderId="63" xfId="60" applyFont="1" applyFill="1" applyBorder="1" applyAlignment="1">
      <alignment horizontal="center" vertical="center" shrinkToFit="1"/>
      <protection/>
    </xf>
    <xf numFmtId="0" fontId="0" fillId="43" borderId="60" xfId="60" applyFill="1" applyBorder="1" applyAlignment="1">
      <alignment vertical="center"/>
      <protection/>
    </xf>
    <xf numFmtId="56" fontId="1" fillId="43" borderId="61" xfId="60" applyNumberFormat="1" applyFont="1" applyFill="1" applyBorder="1" applyAlignment="1">
      <alignment vertical="center" shrinkToFit="1"/>
      <protection/>
    </xf>
    <xf numFmtId="0" fontId="1" fillId="43" borderId="61" xfId="60" applyFont="1" applyFill="1" applyBorder="1" applyAlignment="1">
      <alignment horizontal="center" vertical="center" shrinkToFit="1"/>
      <protection/>
    </xf>
    <xf numFmtId="0" fontId="1" fillId="43" borderId="61" xfId="60" applyFont="1" applyFill="1" applyBorder="1" applyAlignment="1">
      <alignment vertical="center" shrinkToFit="1"/>
      <protection/>
    </xf>
    <xf numFmtId="20" fontId="1" fillId="43" borderId="61" xfId="60" applyNumberFormat="1" applyFont="1" applyFill="1" applyBorder="1" applyAlignment="1">
      <alignment horizontal="center" vertical="center" shrinkToFit="1"/>
      <protection/>
    </xf>
    <xf numFmtId="56" fontId="0" fillId="43" borderId="31" xfId="60" applyNumberFormat="1" applyFill="1" applyBorder="1" applyAlignment="1">
      <alignment vertical="center" shrinkToFit="1"/>
      <protection/>
    </xf>
    <xf numFmtId="0" fontId="0" fillId="43" borderId="31" xfId="60" applyFill="1" applyBorder="1" applyAlignment="1">
      <alignment horizontal="center" vertical="center" shrinkToFit="1"/>
      <protection/>
    </xf>
    <xf numFmtId="20" fontId="16" fillId="43" borderId="31" xfId="60" applyNumberFormat="1" applyFont="1" applyFill="1" applyBorder="1" applyAlignment="1">
      <alignment horizontal="center" vertical="center" shrinkToFit="1"/>
      <protection/>
    </xf>
    <xf numFmtId="0" fontId="16" fillId="43" borderId="31" xfId="60" applyFont="1" applyFill="1" applyBorder="1" applyAlignment="1">
      <alignment horizontal="center" vertical="center" shrinkToFit="1"/>
      <protection/>
    </xf>
    <xf numFmtId="0" fontId="0" fillId="43" borderId="10" xfId="60" applyFill="1" applyBorder="1" applyAlignment="1">
      <alignment horizontal="center" vertical="center" wrapText="1" shrinkToFit="1"/>
      <protection/>
    </xf>
    <xf numFmtId="0" fontId="21" fillId="43" borderId="10" xfId="60" applyFont="1" applyFill="1" applyBorder="1" applyAlignment="1">
      <alignment horizontal="right" vertical="center" wrapText="1" shrinkToFit="1"/>
      <protection/>
    </xf>
    <xf numFmtId="20" fontId="16" fillId="43" borderId="10" xfId="60" applyNumberFormat="1" applyFont="1" applyFill="1" applyBorder="1" applyAlignment="1">
      <alignment horizontal="center" vertical="center" shrinkToFit="1"/>
      <protection/>
    </xf>
    <xf numFmtId="0" fontId="21" fillId="43" borderId="10" xfId="60" applyFont="1" applyFill="1" applyBorder="1" applyAlignment="1">
      <alignment vertical="center" wrapText="1" shrinkToFit="1"/>
      <protection/>
    </xf>
    <xf numFmtId="56" fontId="0" fillId="43" borderId="28" xfId="60" applyNumberFormat="1" applyFill="1" applyBorder="1" applyAlignment="1">
      <alignment vertical="center" shrinkToFit="1"/>
      <protection/>
    </xf>
    <xf numFmtId="0" fontId="0" fillId="43" borderId="28" xfId="60" applyFill="1" applyBorder="1" applyAlignment="1">
      <alignment horizontal="center" vertical="center" shrinkToFit="1"/>
      <protection/>
    </xf>
    <xf numFmtId="0" fontId="21" fillId="43" borderId="28" xfId="60" applyFont="1" applyFill="1" applyBorder="1" applyAlignment="1">
      <alignment vertical="center" wrapText="1" shrinkToFit="1"/>
      <protection/>
    </xf>
    <xf numFmtId="20" fontId="16" fillId="43" borderId="28" xfId="60" applyNumberFormat="1" applyFont="1" applyFill="1" applyBorder="1" applyAlignment="1">
      <alignment horizontal="center" vertical="center" shrinkToFit="1"/>
      <protection/>
    </xf>
    <xf numFmtId="181" fontId="16" fillId="43" borderId="28" xfId="60" applyNumberFormat="1" applyFont="1" applyFill="1" applyBorder="1" applyAlignment="1">
      <alignment horizontal="center" vertical="center" shrinkToFit="1"/>
      <protection/>
    </xf>
    <xf numFmtId="0" fontId="21" fillId="43" borderId="31" xfId="60" applyFont="1" applyFill="1" applyBorder="1" applyAlignment="1">
      <alignment vertical="center" wrapText="1" shrinkToFit="1"/>
      <protection/>
    </xf>
    <xf numFmtId="20" fontId="0" fillId="43" borderId="28" xfId="60" applyNumberFormat="1" applyFill="1" applyBorder="1" applyAlignment="1">
      <alignment horizontal="center" vertical="center" shrinkToFit="1"/>
      <protection/>
    </xf>
    <xf numFmtId="56" fontId="0" fillId="43" borderId="23" xfId="60" applyNumberFormat="1" applyFill="1" applyBorder="1" applyAlignment="1">
      <alignment vertical="center" shrinkToFit="1"/>
      <protection/>
    </xf>
    <xf numFmtId="0" fontId="0" fillId="43" borderId="23" xfId="60" applyFill="1" applyBorder="1" applyAlignment="1">
      <alignment horizontal="center" vertical="center" shrinkToFit="1"/>
      <protection/>
    </xf>
    <xf numFmtId="20" fontId="0" fillId="43" borderId="23" xfId="60" applyNumberFormat="1" applyFill="1" applyBorder="1" applyAlignment="1">
      <alignment horizontal="center" vertical="center" shrinkToFit="1"/>
      <protection/>
    </xf>
    <xf numFmtId="0" fontId="16" fillId="43" borderId="23" xfId="61" applyFont="1" applyFill="1" applyBorder="1" applyAlignment="1">
      <alignment horizontal="center" vertical="center"/>
      <protection/>
    </xf>
    <xf numFmtId="0" fontId="21" fillId="43" borderId="10" xfId="60" applyFont="1" applyFill="1" applyBorder="1" applyAlignment="1">
      <alignment horizontal="right" vertical="center" shrinkToFit="1"/>
      <protection/>
    </xf>
    <xf numFmtId="0" fontId="16" fillId="43" borderId="16" xfId="60" applyFont="1" applyFill="1" applyBorder="1" applyAlignment="1">
      <alignment horizontal="center" vertical="center"/>
      <protection/>
    </xf>
    <xf numFmtId="0" fontId="16" fillId="43" borderId="64" xfId="60" applyFont="1" applyFill="1" applyBorder="1" applyAlignment="1">
      <alignment horizontal="center" vertical="center"/>
      <protection/>
    </xf>
    <xf numFmtId="0" fontId="0" fillId="43" borderId="28" xfId="60" applyFill="1" applyBorder="1" applyAlignment="1">
      <alignment vertical="center" shrinkToFit="1"/>
      <protection/>
    </xf>
    <xf numFmtId="0" fontId="23" fillId="43" borderId="28" xfId="60" applyFont="1" applyFill="1" applyBorder="1" applyAlignment="1">
      <alignment horizontal="center" vertical="center"/>
      <protection/>
    </xf>
    <xf numFmtId="0" fontId="0" fillId="0" borderId="65" xfId="60" applyBorder="1">
      <alignment vertical="center"/>
      <protection/>
    </xf>
    <xf numFmtId="0" fontId="16" fillId="43" borderId="62" xfId="60" applyFont="1" applyFill="1" applyBorder="1" applyAlignment="1">
      <alignment horizontal="center" vertical="center"/>
      <protection/>
    </xf>
    <xf numFmtId="0" fontId="16" fillId="43" borderId="66" xfId="60" applyFont="1" applyFill="1" applyBorder="1" applyAlignment="1">
      <alignment horizontal="center" vertical="center"/>
      <protection/>
    </xf>
    <xf numFmtId="0" fontId="0" fillId="43" borderId="23" xfId="60" applyFill="1" applyBorder="1" applyAlignment="1">
      <alignment vertical="center" shrinkToFit="1"/>
      <protection/>
    </xf>
    <xf numFmtId="20" fontId="16" fillId="43" borderId="23" xfId="60" applyNumberFormat="1" applyFont="1" applyFill="1" applyBorder="1" applyAlignment="1">
      <alignment horizontal="center" vertical="center" shrinkToFit="1"/>
      <protection/>
    </xf>
    <xf numFmtId="56" fontId="0" fillId="0" borderId="63" xfId="60" applyNumberFormat="1" applyFill="1" applyBorder="1" applyAlignment="1">
      <alignment vertical="center" shrinkToFit="1"/>
      <protection/>
    </xf>
    <xf numFmtId="0" fontId="0" fillId="0" borderId="63" xfId="60" applyFill="1" applyBorder="1" applyAlignment="1">
      <alignment horizontal="center" vertical="center" shrinkToFit="1"/>
      <protection/>
    </xf>
    <xf numFmtId="0" fontId="0" fillId="0" borderId="63" xfId="60" applyFill="1" applyBorder="1" applyAlignment="1">
      <alignment horizontal="left" vertical="center"/>
      <protection/>
    </xf>
    <xf numFmtId="56" fontId="16" fillId="43" borderId="23" xfId="60" applyNumberFormat="1" applyFont="1" applyFill="1" applyBorder="1" applyAlignment="1">
      <alignment vertical="center" shrinkToFit="1"/>
      <protection/>
    </xf>
    <xf numFmtId="56" fontId="21" fillId="43" borderId="10" xfId="60" applyNumberFormat="1" applyFont="1" applyFill="1" applyBorder="1" applyAlignment="1">
      <alignment vertical="center" shrinkToFit="1"/>
      <protection/>
    </xf>
    <xf numFmtId="0" fontId="21" fillId="43" borderId="10" xfId="60" applyFont="1" applyFill="1" applyBorder="1" applyAlignment="1">
      <alignment horizontal="center" vertical="center" shrinkToFit="1"/>
      <protection/>
    </xf>
    <xf numFmtId="0" fontId="21" fillId="43" borderId="10" xfId="60" applyFont="1" applyFill="1" applyBorder="1" applyAlignment="1">
      <alignment horizontal="right" vertical="center"/>
      <protection/>
    </xf>
    <xf numFmtId="56" fontId="21" fillId="43" borderId="33" xfId="60" applyNumberFormat="1" applyFont="1" applyFill="1" applyBorder="1" applyAlignment="1">
      <alignment vertical="center" shrinkToFit="1"/>
      <protection/>
    </xf>
    <xf numFmtId="0" fontId="21" fillId="43" borderId="33" xfId="60" applyFont="1" applyFill="1" applyBorder="1" applyAlignment="1">
      <alignment horizontal="center" vertical="center" shrinkToFit="1"/>
      <protection/>
    </xf>
    <xf numFmtId="0" fontId="0" fillId="43" borderId="33" xfId="60" applyFill="1" applyBorder="1" applyAlignment="1">
      <alignment horizontal="center" vertical="center" shrinkToFit="1"/>
      <protection/>
    </xf>
    <xf numFmtId="20" fontId="21" fillId="43" borderId="23" xfId="60" applyNumberFormat="1" applyFont="1" applyFill="1" applyBorder="1" applyAlignment="1">
      <alignment horizontal="center" vertical="center" shrinkToFit="1"/>
      <protection/>
    </xf>
    <xf numFmtId="0" fontId="21" fillId="43" borderId="23" xfId="60" applyFont="1" applyFill="1" applyBorder="1" applyAlignment="1">
      <alignment horizontal="left" vertical="center"/>
      <protection/>
    </xf>
    <xf numFmtId="0" fontId="16" fillId="43" borderId="67" xfId="60" applyFont="1" applyFill="1" applyBorder="1" applyAlignment="1">
      <alignment horizontal="center" vertical="center"/>
      <protection/>
    </xf>
    <xf numFmtId="0" fontId="0" fillId="0" borderId="68" xfId="60" applyBorder="1" applyAlignment="1">
      <alignment vertical="center"/>
      <protection/>
    </xf>
    <xf numFmtId="20" fontId="21" fillId="43" borderId="31" xfId="60" applyNumberFormat="1" applyFont="1" applyFill="1" applyBorder="1" applyAlignment="1">
      <alignment horizontal="center" vertical="center" shrinkToFit="1"/>
      <protection/>
    </xf>
    <xf numFmtId="0" fontId="21" fillId="43" borderId="10" xfId="60" applyFont="1" applyFill="1" applyBorder="1" applyAlignment="1">
      <alignment horizontal="left" vertical="center"/>
      <protection/>
    </xf>
    <xf numFmtId="0" fontId="16" fillId="43" borderId="12" xfId="60" applyFont="1" applyFill="1" applyBorder="1" applyAlignment="1">
      <alignment horizontal="center" vertical="center"/>
      <protection/>
    </xf>
    <xf numFmtId="0" fontId="0" fillId="0" borderId="69" xfId="60" applyBorder="1" applyAlignment="1">
      <alignment vertical="center"/>
      <protection/>
    </xf>
    <xf numFmtId="181" fontId="23" fillId="0" borderId="10" xfId="61" applyNumberFormat="1" applyFont="1" applyFill="1" applyBorder="1" applyAlignment="1">
      <alignment horizontal="center" vertical="center" shrinkToFit="1"/>
      <protection/>
    </xf>
    <xf numFmtId="0" fontId="23" fillId="43" borderId="31" xfId="60" applyFont="1" applyFill="1" applyBorder="1" applyAlignment="1">
      <alignment horizontal="center" vertical="center" shrinkToFit="1"/>
      <protection/>
    </xf>
    <xf numFmtId="0" fontId="0" fillId="43" borderId="31" xfId="60" applyFill="1" applyBorder="1" applyAlignment="1">
      <alignment horizontal="left" vertical="center" shrinkToFit="1"/>
      <protection/>
    </xf>
    <xf numFmtId="56" fontId="0" fillId="43" borderId="63" xfId="60" applyNumberFormat="1" applyFill="1" applyBorder="1" applyAlignment="1">
      <alignment vertical="center" shrinkToFit="1"/>
      <protection/>
    </xf>
    <xf numFmtId="0" fontId="0" fillId="43" borderId="63" xfId="60" applyFill="1" applyBorder="1" applyAlignment="1">
      <alignment horizontal="center" vertical="center" shrinkToFit="1"/>
      <protection/>
    </xf>
    <xf numFmtId="0" fontId="1" fillId="43" borderId="63" xfId="60" applyFont="1" applyFill="1" applyBorder="1" applyAlignment="1">
      <alignment horizontal="center" vertical="center"/>
      <protection/>
    </xf>
    <xf numFmtId="181" fontId="16" fillId="43" borderId="63" xfId="61" applyNumberFormat="1" applyFont="1" applyFill="1" applyBorder="1" applyAlignment="1">
      <alignment horizontal="center" vertical="center" shrinkToFit="1"/>
      <protection/>
    </xf>
    <xf numFmtId="20" fontId="21" fillId="43" borderId="63" xfId="60" applyNumberFormat="1" applyFont="1" applyFill="1" applyBorder="1" applyAlignment="1">
      <alignment horizontal="center" vertical="center" shrinkToFit="1"/>
      <protection/>
    </xf>
    <xf numFmtId="0" fontId="21" fillId="43" borderId="33" xfId="60" applyFont="1" applyFill="1" applyBorder="1" applyAlignment="1">
      <alignment horizontal="left" vertical="center"/>
      <protection/>
    </xf>
    <xf numFmtId="0" fontId="0" fillId="43" borderId="62" xfId="60" applyFill="1" applyBorder="1" applyAlignment="1">
      <alignment horizontal="center" vertical="center"/>
      <protection/>
    </xf>
    <xf numFmtId="0" fontId="0" fillId="0" borderId="66" xfId="60" applyBorder="1" applyAlignment="1">
      <alignment horizontal="center" vertical="center"/>
      <protection/>
    </xf>
    <xf numFmtId="0" fontId="0" fillId="0" borderId="70" xfId="60" applyFill="1" applyBorder="1" applyAlignment="1">
      <alignment horizontal="center" vertical="center"/>
      <protection/>
    </xf>
    <xf numFmtId="0" fontId="0" fillId="0" borderId="23" xfId="60" applyFill="1" applyBorder="1" applyAlignment="1">
      <alignment horizontal="center" vertical="center" shrinkToFit="1"/>
      <protection/>
    </xf>
    <xf numFmtId="20" fontId="21" fillId="43" borderId="10" xfId="60" applyNumberFormat="1" applyFont="1" applyFill="1" applyBorder="1" applyAlignment="1">
      <alignment horizontal="center" vertical="center" shrinkToFit="1"/>
      <protection/>
    </xf>
    <xf numFmtId="0" fontId="0" fillId="0" borderId="0" xfId="60" applyFill="1" applyBorder="1" applyAlignment="1">
      <alignment horizontal="center" vertical="center"/>
      <protection/>
    </xf>
    <xf numFmtId="0" fontId="0" fillId="0" borderId="31" xfId="60" applyFill="1" applyBorder="1" applyAlignment="1">
      <alignment horizontal="center" vertical="center" shrinkToFit="1"/>
      <protection/>
    </xf>
    <xf numFmtId="0" fontId="21" fillId="0" borderId="31" xfId="60" applyFont="1" applyFill="1" applyBorder="1" applyAlignment="1">
      <alignment horizontal="left" vertical="center"/>
      <protection/>
    </xf>
    <xf numFmtId="0" fontId="0" fillId="0" borderId="33" xfId="60" applyFill="1" applyBorder="1" applyAlignment="1">
      <alignment horizontal="center" vertical="center" shrinkToFit="1"/>
      <protection/>
    </xf>
    <xf numFmtId="0" fontId="21" fillId="43" borderId="16" xfId="60" applyFont="1" applyFill="1" applyBorder="1" applyAlignment="1">
      <alignment horizontal="center" vertical="center"/>
      <protection/>
    </xf>
    <xf numFmtId="0" fontId="21" fillId="0" borderId="64" xfId="60" applyFont="1" applyBorder="1" applyAlignment="1">
      <alignment horizontal="center" vertical="center"/>
      <protection/>
    </xf>
    <xf numFmtId="20" fontId="21" fillId="43" borderId="71" xfId="60" applyNumberFormat="1" applyFont="1" applyFill="1" applyBorder="1" applyAlignment="1">
      <alignment horizontal="center" vertical="center" shrinkToFit="1"/>
      <protection/>
    </xf>
    <xf numFmtId="0" fontId="21" fillId="43" borderId="71" xfId="60" applyFont="1" applyFill="1" applyBorder="1" applyAlignment="1">
      <alignment horizontal="right" vertical="center"/>
      <protection/>
    </xf>
    <xf numFmtId="0" fontId="0" fillId="0" borderId="71" xfId="60" applyFill="1" applyBorder="1" applyAlignment="1">
      <alignment horizontal="center" vertical="center" shrinkToFit="1"/>
      <protection/>
    </xf>
    <xf numFmtId="0" fontId="21" fillId="0" borderId="71" xfId="60" applyFont="1" applyFill="1" applyBorder="1" applyAlignment="1">
      <alignment horizontal="left" vertical="center"/>
      <protection/>
    </xf>
    <xf numFmtId="0" fontId="21" fillId="43" borderId="72" xfId="60" applyFont="1" applyFill="1" applyBorder="1" applyAlignment="1">
      <alignment horizontal="center" vertical="center"/>
      <protection/>
    </xf>
    <xf numFmtId="0" fontId="21" fillId="0" borderId="73" xfId="60" applyFont="1" applyBorder="1" applyAlignment="1">
      <alignment horizontal="center" vertical="center"/>
      <protection/>
    </xf>
    <xf numFmtId="20" fontId="21" fillId="0" borderId="31" xfId="60" applyNumberFormat="1" applyFont="1" applyFill="1" applyBorder="1" applyAlignment="1">
      <alignment horizontal="center" vertical="center" shrinkToFit="1"/>
      <protection/>
    </xf>
    <xf numFmtId="20" fontId="21" fillId="0" borderId="10" xfId="60" applyNumberFormat="1" applyFont="1" applyFill="1" applyBorder="1" applyAlignment="1">
      <alignment horizontal="center" vertical="center" shrinkToFit="1"/>
      <protection/>
    </xf>
    <xf numFmtId="0" fontId="0" fillId="0" borderId="10" xfId="60" applyFill="1" applyBorder="1" applyAlignment="1">
      <alignment horizontal="center" vertical="center" shrinkToFit="1"/>
      <protection/>
    </xf>
    <xf numFmtId="20" fontId="21" fillId="43" borderId="20" xfId="60" applyNumberFormat="1" applyFont="1" applyFill="1" applyBorder="1" applyAlignment="1">
      <alignment horizontal="center" vertical="center" shrinkToFit="1"/>
      <protection/>
    </xf>
    <xf numFmtId="20" fontId="21" fillId="43" borderId="28" xfId="60" applyNumberFormat="1" applyFont="1" applyFill="1" applyBorder="1" applyAlignment="1">
      <alignment horizontal="center" vertical="center" shrinkToFit="1"/>
      <protection/>
    </xf>
    <xf numFmtId="0" fontId="0" fillId="0" borderId="28" xfId="60" applyFill="1" applyBorder="1" applyAlignment="1">
      <alignment horizontal="center" vertical="center" shrinkToFit="1"/>
      <protection/>
    </xf>
    <xf numFmtId="20" fontId="21" fillId="43" borderId="23" xfId="60" applyNumberFormat="1" applyFont="1" applyFill="1" applyBorder="1" applyAlignment="1">
      <alignment horizontal="center" vertical="center"/>
      <protection/>
    </xf>
    <xf numFmtId="0" fontId="0" fillId="43" borderId="23" xfId="60" applyFill="1" applyBorder="1" applyAlignment="1">
      <alignment horizontal="center" vertical="center"/>
      <protection/>
    </xf>
    <xf numFmtId="20" fontId="21" fillId="43" borderId="10" xfId="60" applyNumberFormat="1" applyFont="1" applyFill="1" applyBorder="1" applyAlignment="1">
      <alignment horizontal="center" vertical="center"/>
      <protection/>
    </xf>
    <xf numFmtId="0" fontId="21" fillId="43" borderId="10" xfId="60" applyFont="1" applyFill="1" applyBorder="1" applyAlignment="1">
      <alignment vertical="center" shrinkToFit="1"/>
      <protection/>
    </xf>
    <xf numFmtId="56" fontId="0" fillId="43" borderId="33" xfId="60" applyNumberFormat="1" applyFill="1" applyBorder="1" applyAlignment="1">
      <alignment vertical="center" shrinkToFit="1"/>
      <protection/>
    </xf>
    <xf numFmtId="0" fontId="21" fillId="43" borderId="33" xfId="60" applyFont="1" applyFill="1" applyBorder="1" applyAlignment="1">
      <alignment vertical="center" shrinkToFit="1"/>
      <protection/>
    </xf>
    <xf numFmtId="20" fontId="21" fillId="43" borderId="33" xfId="60" applyNumberFormat="1" applyFont="1" applyFill="1" applyBorder="1" applyAlignment="1">
      <alignment horizontal="center" vertical="center"/>
      <protection/>
    </xf>
    <xf numFmtId="0" fontId="0" fillId="43" borderId="33" xfId="60" applyFill="1" applyBorder="1" applyAlignment="1">
      <alignment horizontal="center" vertical="center"/>
      <protection/>
    </xf>
    <xf numFmtId="0" fontId="0" fillId="43" borderId="20" xfId="60" applyFill="1" applyBorder="1" applyAlignment="1">
      <alignment horizontal="center" vertical="center" shrinkToFit="1"/>
      <protection/>
    </xf>
    <xf numFmtId="0" fontId="16" fillId="0" borderId="10" xfId="60" applyFont="1" applyBorder="1" applyAlignment="1">
      <alignment horizontal="center" vertical="center"/>
      <protection/>
    </xf>
    <xf numFmtId="0" fontId="16" fillId="0" borderId="28" xfId="60" applyFont="1" applyBorder="1" applyAlignment="1">
      <alignment horizontal="center" vertical="center"/>
      <protection/>
    </xf>
    <xf numFmtId="20" fontId="16" fillId="43" borderId="33" xfId="60" applyNumberFormat="1" applyFont="1" applyFill="1" applyBorder="1" applyAlignment="1">
      <alignment horizontal="center" vertical="center" shrinkToFit="1"/>
      <protection/>
    </xf>
    <xf numFmtId="0" fontId="16" fillId="0" borderId="33" xfId="60" applyFont="1" applyBorder="1" applyAlignment="1">
      <alignment horizontal="center" vertical="center"/>
      <protection/>
    </xf>
    <xf numFmtId="56" fontId="16" fillId="43" borderId="10" xfId="60" applyNumberFormat="1" applyFont="1" applyFill="1" applyBorder="1" applyAlignment="1">
      <alignment vertical="center" shrinkToFit="1"/>
      <protection/>
    </xf>
    <xf numFmtId="56" fontId="16" fillId="43" borderId="28" xfId="60" applyNumberFormat="1" applyFont="1" applyFill="1" applyBorder="1" applyAlignment="1">
      <alignment vertical="center" shrinkToFit="1"/>
      <protection/>
    </xf>
    <xf numFmtId="56" fontId="0" fillId="43" borderId="61" xfId="60" applyNumberFormat="1" applyFill="1" applyBorder="1" applyAlignment="1">
      <alignment vertical="center" shrinkToFit="1"/>
      <protection/>
    </xf>
    <xf numFmtId="0" fontId="1" fillId="43" borderId="61" xfId="60" applyFont="1" applyFill="1" applyBorder="1" applyAlignment="1">
      <alignment horizontal="center" vertical="center"/>
      <protection/>
    </xf>
    <xf numFmtId="181" fontId="16" fillId="43" borderId="61" xfId="61" applyNumberFormat="1" applyFont="1" applyFill="1" applyBorder="1" applyAlignment="1">
      <alignment horizontal="center" vertical="center" shrinkToFit="1"/>
      <protection/>
    </xf>
    <xf numFmtId="0" fontId="16" fillId="43" borderId="63" xfId="60" applyFont="1" applyFill="1" applyBorder="1" applyAlignment="1">
      <alignment horizontal="center" vertical="center" shrinkToFit="1"/>
      <protection/>
    </xf>
    <xf numFmtId="0" fontId="0" fillId="43" borderId="24" xfId="60" applyFill="1" applyBorder="1" applyAlignment="1">
      <alignment horizontal="center" vertical="center" shrinkToFit="1"/>
      <protection/>
    </xf>
    <xf numFmtId="0" fontId="16" fillId="0" borderId="23" xfId="60" applyFont="1" applyBorder="1" applyAlignment="1">
      <alignment horizontal="center" vertical="center"/>
      <protection/>
    </xf>
    <xf numFmtId="181" fontId="21" fillId="0" borderId="31" xfId="61" applyNumberFormat="1" applyFont="1" applyFill="1" applyBorder="1" applyAlignment="1">
      <alignment horizontal="center" vertical="center" shrinkToFit="1"/>
      <protection/>
    </xf>
    <xf numFmtId="0" fontId="21" fillId="0" borderId="31" xfId="60" applyFont="1" applyBorder="1" applyAlignment="1">
      <alignment horizontal="center" vertical="center"/>
      <protection/>
    </xf>
    <xf numFmtId="0" fontId="16" fillId="0" borderId="69" xfId="60" applyFont="1" applyBorder="1" applyAlignment="1">
      <alignment horizontal="center" vertical="center"/>
      <protection/>
    </xf>
    <xf numFmtId="56" fontId="0" fillId="43" borderId="10" xfId="60" applyNumberFormat="1" applyFill="1" applyBorder="1" applyAlignment="1">
      <alignment horizontal="center" vertical="center" wrapText="1" shrinkToFit="1"/>
      <protection/>
    </xf>
    <xf numFmtId="0" fontId="16" fillId="0" borderId="31" xfId="60" applyFont="1" applyBorder="1" applyAlignment="1">
      <alignment horizontal="center" vertical="center"/>
      <protection/>
    </xf>
    <xf numFmtId="56" fontId="0" fillId="43" borderId="33" xfId="60" applyNumberFormat="1" applyFill="1" applyBorder="1" applyAlignment="1">
      <alignment horizontal="center" vertical="center" wrapText="1" shrinkToFit="1"/>
      <protection/>
    </xf>
    <xf numFmtId="56" fontId="0" fillId="43" borderId="20" xfId="60" applyNumberFormat="1" applyFill="1" applyBorder="1" applyAlignment="1">
      <alignment horizontal="center" vertical="center" wrapText="1" shrinkToFit="1"/>
      <protection/>
    </xf>
    <xf numFmtId="0" fontId="1" fillId="43" borderId="20" xfId="60" applyFont="1" applyFill="1" applyBorder="1" applyAlignment="1">
      <alignment horizontal="center" vertical="center" shrinkToFit="1"/>
      <protection/>
    </xf>
    <xf numFmtId="20" fontId="16" fillId="43" borderId="20" xfId="60" applyNumberFormat="1" applyFont="1" applyFill="1" applyBorder="1" applyAlignment="1">
      <alignment horizontal="center" vertical="center" shrinkToFit="1"/>
      <protection/>
    </xf>
    <xf numFmtId="181" fontId="23" fillId="0" borderId="20" xfId="61" applyNumberFormat="1" applyFont="1" applyFill="1" applyBorder="1" applyAlignment="1">
      <alignment horizontal="center" vertical="center" shrinkToFit="1"/>
      <protection/>
    </xf>
    <xf numFmtId="0" fontId="16" fillId="0" borderId="20" xfId="60" applyFont="1" applyBorder="1" applyAlignment="1">
      <alignment horizontal="center" vertical="center"/>
      <protection/>
    </xf>
    <xf numFmtId="0" fontId="21" fillId="43" borderId="63" xfId="60" applyFont="1" applyFill="1" applyBorder="1" applyAlignment="1">
      <alignment horizontal="center" vertical="center" shrinkToFit="1"/>
      <protection/>
    </xf>
    <xf numFmtId="0" fontId="21" fillId="43" borderId="63" xfId="60" applyFont="1" applyFill="1" applyBorder="1" applyAlignment="1">
      <alignment vertical="center" shrinkToFit="1"/>
      <protection/>
    </xf>
    <xf numFmtId="56" fontId="16" fillId="43" borderId="61" xfId="60" applyNumberFormat="1" applyFont="1" applyFill="1" applyBorder="1" applyAlignment="1">
      <alignment vertical="center" shrinkToFit="1"/>
      <protection/>
    </xf>
    <xf numFmtId="0" fontId="0" fillId="43" borderId="28" xfId="60" applyFill="1" applyBorder="1">
      <alignment vertical="center"/>
      <protection/>
    </xf>
    <xf numFmtId="0" fontId="0" fillId="43" borderId="28" xfId="60" applyFill="1" applyBorder="1" applyAlignment="1">
      <alignment horizontal="center" vertical="center"/>
      <protection/>
    </xf>
    <xf numFmtId="0" fontId="0" fillId="43" borderId="20" xfId="60" applyFill="1" applyBorder="1" applyAlignment="1">
      <alignment horizontal="center" vertical="center"/>
      <protection/>
    </xf>
    <xf numFmtId="20" fontId="17" fillId="54" borderId="10" xfId="61" applyNumberFormat="1" applyFont="1" applyFill="1" applyBorder="1" applyAlignment="1">
      <alignment horizontal="center" vertical="center" shrinkToFit="1"/>
      <protection/>
    </xf>
    <xf numFmtId="0" fontId="0" fillId="54" borderId="10" xfId="60" applyFill="1" applyBorder="1" applyAlignment="1">
      <alignment horizontal="center" vertical="center" shrinkToFit="1"/>
      <protection/>
    </xf>
    <xf numFmtId="20" fontId="17" fillId="55" borderId="10" xfId="61" applyNumberFormat="1" applyFont="1" applyFill="1" applyBorder="1" applyAlignment="1">
      <alignment horizontal="center" vertical="center" shrinkToFit="1"/>
      <protection/>
    </xf>
    <xf numFmtId="0" fontId="0" fillId="55" borderId="10" xfId="60" applyFill="1" applyBorder="1" applyAlignment="1">
      <alignment horizontal="center" vertical="center" shrinkToFit="1"/>
      <protection/>
    </xf>
    <xf numFmtId="20" fontId="17" fillId="6" borderId="10" xfId="61" applyNumberFormat="1" applyFont="1" applyFill="1" applyBorder="1" applyAlignment="1">
      <alignment horizontal="center" vertical="center" shrinkToFit="1"/>
      <protection/>
    </xf>
    <xf numFmtId="0" fontId="0" fillId="6" borderId="10" xfId="60" applyFill="1" applyBorder="1" applyAlignment="1">
      <alignment horizontal="center" vertical="center" shrinkToFit="1"/>
      <protection/>
    </xf>
    <xf numFmtId="20" fontId="17" fillId="7" borderId="10" xfId="61" applyNumberFormat="1" applyFont="1" applyFill="1" applyBorder="1" applyAlignment="1">
      <alignment horizontal="center" vertical="center" shrinkToFit="1"/>
      <protection/>
    </xf>
    <xf numFmtId="0" fontId="0" fillId="7" borderId="10" xfId="60" applyFill="1" applyBorder="1" applyAlignment="1">
      <alignment horizontal="center" vertical="center" shrinkToFit="1"/>
      <protection/>
    </xf>
    <xf numFmtId="20" fontId="17" fillId="5" borderId="10" xfId="61" applyNumberFormat="1" applyFont="1" applyFill="1" applyBorder="1" applyAlignment="1">
      <alignment horizontal="center" vertical="center" shrinkToFit="1"/>
      <protection/>
    </xf>
    <xf numFmtId="0" fontId="0" fillId="5" borderId="10" xfId="60" applyFill="1" applyBorder="1" applyAlignment="1">
      <alignment horizontal="center" vertical="center" shrinkToFit="1"/>
      <protection/>
    </xf>
    <xf numFmtId="0" fontId="0" fillId="43" borderId="31" xfId="60" applyFill="1" applyBorder="1" applyAlignment="1">
      <alignment vertical="center"/>
      <protection/>
    </xf>
    <xf numFmtId="20" fontId="17" fillId="4" borderId="10" xfId="61" applyNumberFormat="1" applyFont="1" applyFill="1" applyBorder="1" applyAlignment="1">
      <alignment horizontal="center" vertical="center" shrinkToFit="1"/>
      <protection/>
    </xf>
    <xf numFmtId="0" fontId="0" fillId="4" borderId="10" xfId="60" applyFill="1" applyBorder="1" applyAlignment="1">
      <alignment horizontal="center" vertical="center" shrinkToFit="1"/>
      <protection/>
    </xf>
    <xf numFmtId="0" fontId="0" fillId="4" borderId="10" xfId="60" applyFill="1" applyBorder="1" applyAlignment="1">
      <alignment horizontal="center" vertical="center"/>
      <protection/>
    </xf>
    <xf numFmtId="20" fontId="17" fillId="3" borderId="10" xfId="61" applyNumberFormat="1" applyFont="1" applyFill="1" applyBorder="1" applyAlignment="1">
      <alignment horizontal="center" vertical="center" shrinkToFit="1"/>
      <protection/>
    </xf>
    <xf numFmtId="0" fontId="0" fillId="3" borderId="10" xfId="60" applyFill="1" applyBorder="1" applyAlignment="1">
      <alignment horizontal="center" vertical="center" shrinkToFit="1"/>
      <protection/>
    </xf>
    <xf numFmtId="0" fontId="0" fillId="3" borderId="10" xfId="60" applyFont="1" applyFill="1" applyBorder="1" applyAlignment="1">
      <alignment horizontal="center" vertical="center" shrinkToFit="1"/>
      <protection/>
    </xf>
    <xf numFmtId="20" fontId="17" fillId="2" borderId="10" xfId="61" applyNumberFormat="1" applyFont="1" applyFill="1" applyBorder="1" applyAlignment="1">
      <alignment horizontal="center" vertical="center" shrinkToFit="1"/>
      <protection/>
    </xf>
    <xf numFmtId="0" fontId="0" fillId="2" borderId="10" xfId="60" applyFill="1" applyBorder="1" applyAlignment="1">
      <alignment horizontal="center" vertical="center" shrinkToFit="1"/>
      <protection/>
    </xf>
    <xf numFmtId="0" fontId="0" fillId="2" borderId="10" xfId="60" applyFont="1" applyFill="1" applyBorder="1" applyAlignment="1">
      <alignment horizontal="center" vertical="center" shrinkToFit="1"/>
      <protection/>
    </xf>
    <xf numFmtId="20" fontId="0" fillId="3" borderId="10" xfId="60" applyNumberFormat="1" applyFill="1" applyBorder="1" applyAlignment="1">
      <alignment horizontal="center" vertical="center" shrinkToFit="1"/>
      <protection/>
    </xf>
    <xf numFmtId="0" fontId="79" fillId="3" borderId="0" xfId="60" applyFont="1" applyFill="1">
      <alignment vertical="center"/>
      <protection/>
    </xf>
    <xf numFmtId="0" fontId="80" fillId="3" borderId="10" xfId="60" applyFont="1" applyFill="1" applyBorder="1" applyAlignment="1">
      <alignment horizontal="center" vertical="center" shrinkToFit="1"/>
      <protection/>
    </xf>
    <xf numFmtId="0" fontId="81" fillId="3" borderId="10" xfId="60" applyFont="1" applyFill="1" applyBorder="1" applyAlignment="1">
      <alignment horizontal="center" vertical="center" shrinkToFit="1"/>
      <protection/>
    </xf>
    <xf numFmtId="0" fontId="82" fillId="3" borderId="10" xfId="60" applyFont="1" applyFill="1" applyBorder="1" applyAlignment="1">
      <alignment horizontal="center" vertical="center" shrinkToFit="1"/>
      <protection/>
    </xf>
    <xf numFmtId="0" fontId="83" fillId="3" borderId="10" xfId="60" applyFont="1" applyFill="1" applyBorder="1" applyAlignment="1">
      <alignment horizontal="center" vertical="center" shrinkToFit="1"/>
      <protection/>
    </xf>
    <xf numFmtId="0" fontId="84" fillId="3" borderId="10" xfId="60" applyFont="1" applyFill="1" applyBorder="1" applyAlignment="1">
      <alignment horizontal="center" vertical="center" shrinkToFit="1"/>
      <protection/>
    </xf>
    <xf numFmtId="20" fontId="83" fillId="3" borderId="10" xfId="60" applyNumberFormat="1" applyFont="1" applyFill="1" applyBorder="1" applyAlignment="1">
      <alignment horizontal="center" vertical="center" shrinkToFit="1"/>
      <protection/>
    </xf>
    <xf numFmtId="0" fontId="85" fillId="3" borderId="10" xfId="60" applyFont="1" applyFill="1" applyBorder="1" applyAlignment="1">
      <alignment horizontal="center" vertical="center" shrinkToFit="1"/>
      <protection/>
    </xf>
    <xf numFmtId="20" fontId="86" fillId="3" borderId="10" xfId="60" applyNumberFormat="1" applyFont="1" applyFill="1" applyBorder="1" applyAlignment="1">
      <alignment horizontal="center" vertical="center" shrinkToFit="1"/>
      <protection/>
    </xf>
    <xf numFmtId="0" fontId="86" fillId="3" borderId="10" xfId="60" applyFont="1" applyFill="1" applyBorder="1" applyAlignment="1">
      <alignment horizontal="center" vertical="center" shrinkToFit="1"/>
      <protection/>
    </xf>
    <xf numFmtId="0" fontId="87" fillId="3" borderId="10" xfId="60" applyFont="1" applyFill="1" applyBorder="1" applyAlignment="1">
      <alignment horizontal="center" vertical="center" shrinkToFit="1"/>
      <protection/>
    </xf>
    <xf numFmtId="20" fontId="0" fillId="4" borderId="10" xfId="60" applyNumberFormat="1" applyFill="1" applyBorder="1" applyAlignment="1">
      <alignment horizontal="center" vertical="center" shrinkToFit="1"/>
      <protection/>
    </xf>
    <xf numFmtId="0" fontId="80" fillId="4" borderId="10" xfId="60" applyFont="1" applyFill="1" applyBorder="1" applyAlignment="1">
      <alignment horizontal="center" vertical="center" shrinkToFit="1"/>
      <protection/>
    </xf>
    <xf numFmtId="0" fontId="81" fillId="4" borderId="10" xfId="60" applyFont="1" applyFill="1" applyBorder="1" applyAlignment="1">
      <alignment horizontal="center" vertical="center" shrinkToFit="1"/>
      <protection/>
    </xf>
    <xf numFmtId="0" fontId="83" fillId="4" borderId="10" xfId="60" applyFont="1" applyFill="1" applyBorder="1" applyAlignment="1">
      <alignment horizontal="center" vertical="center" shrinkToFit="1"/>
      <protection/>
    </xf>
    <xf numFmtId="20" fontId="63" fillId="5" borderId="10" xfId="60" applyNumberFormat="1" applyFont="1" applyFill="1" applyBorder="1" applyAlignment="1">
      <alignment horizontal="center" vertical="center" shrinkToFit="1"/>
      <protection/>
    </xf>
    <xf numFmtId="0" fontId="80" fillId="5" borderId="10" xfId="60" applyFont="1" applyFill="1" applyBorder="1" applyAlignment="1">
      <alignment horizontal="center" vertical="center" shrinkToFit="1"/>
      <protection/>
    </xf>
    <xf numFmtId="0" fontId="81" fillId="5" borderId="10" xfId="60" applyFont="1" applyFill="1" applyBorder="1" applyAlignment="1">
      <alignment horizontal="center" vertical="center" shrinkToFit="1"/>
      <protection/>
    </xf>
    <xf numFmtId="0" fontId="83" fillId="5" borderId="10" xfId="60" applyFont="1" applyFill="1" applyBorder="1" applyAlignment="1">
      <alignment horizontal="center" vertical="center" shrinkToFit="1"/>
      <protection/>
    </xf>
    <xf numFmtId="0" fontId="63" fillId="5" borderId="10" xfId="60" applyFont="1" applyFill="1" applyBorder="1" applyAlignment="1">
      <alignment horizontal="center" vertical="center" shrinkToFit="1"/>
      <protection/>
    </xf>
    <xf numFmtId="56" fontId="0" fillId="35" borderId="33" xfId="60" applyNumberFormat="1" applyFill="1" applyBorder="1" applyAlignment="1">
      <alignment horizontal="center" vertical="center"/>
      <protection/>
    </xf>
    <xf numFmtId="0" fontId="0" fillId="35" borderId="33" xfId="60" applyFill="1" applyBorder="1" applyAlignment="1">
      <alignment horizontal="center" vertical="center"/>
      <protection/>
    </xf>
    <xf numFmtId="0" fontId="88" fillId="5" borderId="10" xfId="60" applyFont="1" applyFill="1" applyBorder="1" applyAlignment="1">
      <alignment horizontal="center" vertical="center" shrinkToFit="1"/>
      <protection/>
    </xf>
    <xf numFmtId="20" fontId="0" fillId="5" borderId="10" xfId="60" applyNumberFormat="1" applyFill="1" applyBorder="1" applyAlignment="1">
      <alignment horizontal="center" vertical="center" shrinkToFit="1"/>
      <protection/>
    </xf>
    <xf numFmtId="20" fontId="81" fillId="6" borderId="10" xfId="60" applyNumberFormat="1" applyFont="1" applyFill="1" applyBorder="1" applyAlignment="1">
      <alignment horizontal="center" vertical="center" shrinkToFit="1"/>
      <protection/>
    </xf>
    <xf numFmtId="0" fontId="81" fillId="6" borderId="10" xfId="60" applyFont="1" applyFill="1" applyBorder="1" applyAlignment="1">
      <alignment horizontal="center" vertical="center" shrinkToFit="1"/>
      <protection/>
    </xf>
    <xf numFmtId="0" fontId="82" fillId="6" borderId="10" xfId="60" applyFont="1" applyFill="1" applyBorder="1" applyAlignment="1">
      <alignment horizontal="center" vertical="center" shrinkToFit="1"/>
      <protection/>
    </xf>
    <xf numFmtId="0" fontId="83" fillId="6" borderId="10" xfId="60" applyFont="1" applyFill="1" applyBorder="1" applyAlignment="1">
      <alignment horizontal="center" vertical="center" shrinkToFit="1"/>
      <protection/>
    </xf>
    <xf numFmtId="20" fontId="0" fillId="7" borderId="10" xfId="60" applyNumberFormat="1" applyFill="1" applyBorder="1" applyAlignment="1">
      <alignment horizontal="center" vertical="center" shrinkToFit="1"/>
      <protection/>
    </xf>
    <xf numFmtId="0" fontId="81" fillId="7" borderId="10" xfId="60" applyFont="1" applyFill="1" applyBorder="1" applyAlignment="1">
      <alignment horizontal="center" vertical="center" shrinkToFit="1"/>
      <protection/>
    </xf>
    <xf numFmtId="0" fontId="83" fillId="7" borderId="10" xfId="60" applyFont="1" applyFill="1" applyBorder="1" applyAlignment="1">
      <alignment horizontal="center" vertical="center" shrinkToFit="1"/>
      <protection/>
    </xf>
    <xf numFmtId="0" fontId="63" fillId="7" borderId="10" xfId="60" applyFont="1" applyFill="1" applyBorder="1" applyAlignment="1">
      <alignment horizontal="center" vertical="center" shrinkToFit="1"/>
      <protection/>
    </xf>
    <xf numFmtId="20" fontId="0" fillId="8" borderId="10" xfId="60" applyNumberFormat="1" applyFill="1" applyBorder="1" applyAlignment="1">
      <alignment horizontal="center" vertical="center" shrinkToFit="1"/>
      <protection/>
    </xf>
    <xf numFmtId="0" fontId="81" fillId="8" borderId="10" xfId="60" applyFont="1" applyFill="1" applyBorder="1" applyAlignment="1">
      <alignment horizontal="center" vertical="center" shrinkToFit="1"/>
      <protection/>
    </xf>
    <xf numFmtId="0" fontId="63" fillId="8" borderId="10" xfId="60" applyFont="1" applyFill="1" applyBorder="1" applyAlignment="1">
      <alignment horizontal="center" vertical="center" shrinkToFit="1"/>
      <protection/>
    </xf>
    <xf numFmtId="0" fontId="0" fillId="35" borderId="16" xfId="60" applyFill="1" applyBorder="1" applyAlignment="1">
      <alignment horizontal="left" vertical="center" wrapText="1"/>
      <protection/>
    </xf>
    <xf numFmtId="0" fontId="0" fillId="35" borderId="15" xfId="60" applyFill="1" applyBorder="1" applyAlignment="1">
      <alignment horizontal="left" vertical="center" wrapText="1"/>
      <protection/>
    </xf>
    <xf numFmtId="0" fontId="0" fillId="8" borderId="10" xfId="60" applyFill="1" applyBorder="1" applyAlignment="1">
      <alignment horizontal="center" vertical="center" shrinkToFit="1"/>
      <protection/>
    </xf>
    <xf numFmtId="0" fontId="83" fillId="8" borderId="10" xfId="60" applyFont="1" applyFill="1" applyBorder="1" applyAlignment="1">
      <alignment horizontal="center" vertical="center" shrinkToFit="1"/>
      <protection/>
    </xf>
    <xf numFmtId="0" fontId="89" fillId="8" borderId="10" xfId="60" applyFont="1" applyFill="1" applyBorder="1" applyAlignment="1">
      <alignment horizontal="center" vertical="center" shrinkToFit="1"/>
      <protection/>
    </xf>
    <xf numFmtId="20" fontId="63" fillId="3" borderId="10" xfId="60" applyNumberFormat="1" applyFont="1" applyFill="1" applyBorder="1" applyAlignment="1">
      <alignment horizontal="center" vertical="center" shrinkToFit="1"/>
      <protection/>
    </xf>
    <xf numFmtId="0" fontId="63" fillId="3" borderId="10" xfId="60" applyFont="1" applyFill="1" applyBorder="1" applyAlignment="1">
      <alignment horizontal="center" vertical="center" shrinkToFit="1"/>
      <protection/>
    </xf>
    <xf numFmtId="20" fontId="81" fillId="4" borderId="10" xfId="60" applyNumberFormat="1" applyFont="1" applyFill="1" applyBorder="1" applyAlignment="1">
      <alignment horizontal="center" vertical="center" shrinkToFit="1"/>
      <protection/>
    </xf>
    <xf numFmtId="0" fontId="81" fillId="56" borderId="10" xfId="60" applyFont="1" applyFill="1" applyBorder="1" applyAlignment="1">
      <alignment horizontal="center" vertical="center" shrinkToFit="1"/>
      <protection/>
    </xf>
    <xf numFmtId="181" fontId="6" fillId="35" borderId="12" xfId="0" applyNumberFormat="1" applyFont="1" applyFill="1" applyBorder="1" applyAlignment="1">
      <alignment horizontal="center" vertical="center"/>
    </xf>
    <xf numFmtId="0" fontId="90" fillId="50" borderId="17" xfId="0" applyNumberFormat="1" applyFont="1" applyFill="1" applyBorder="1" applyAlignment="1">
      <alignment horizontal="center" vertical="center"/>
    </xf>
    <xf numFmtId="0" fontId="90" fillId="50" borderId="18" xfId="0" applyNumberFormat="1" applyFont="1" applyFill="1" applyBorder="1" applyAlignment="1">
      <alignment horizontal="center" vertical="center"/>
    </xf>
    <xf numFmtId="0" fontId="90" fillId="50" borderId="19" xfId="0" applyNumberFormat="1" applyFont="1" applyFill="1" applyBorder="1" applyAlignment="1">
      <alignment horizontal="center" vertical="center"/>
    </xf>
    <xf numFmtId="0" fontId="6" fillId="35" borderId="13" xfId="0" applyFont="1" applyFill="1" applyBorder="1" applyAlignment="1">
      <alignment horizontal="center" vertical="center"/>
    </xf>
    <xf numFmtId="0" fontId="24" fillId="43" borderId="12" xfId="0" applyFont="1" applyFill="1" applyBorder="1" applyAlignment="1">
      <alignment horizontal="center" vertical="center"/>
    </xf>
    <xf numFmtId="0" fontId="24" fillId="43" borderId="13" xfId="0" applyFont="1" applyFill="1" applyBorder="1" applyAlignment="1">
      <alignment horizontal="center" vertical="center" shrinkToFit="1"/>
    </xf>
    <xf numFmtId="0" fontId="24" fillId="43" borderId="14" xfId="0" applyFont="1" applyFill="1" applyBorder="1" applyAlignment="1">
      <alignment horizontal="center" vertical="center" shrinkToFit="1"/>
    </xf>
    <xf numFmtId="0" fontId="91" fillId="0" borderId="12" xfId="0" applyFont="1" applyFill="1" applyBorder="1" applyAlignment="1">
      <alignment horizontal="center" vertical="center"/>
    </xf>
    <xf numFmtId="0" fontId="91" fillId="0" borderId="13" xfId="0" applyFont="1" applyFill="1" applyBorder="1" applyAlignment="1">
      <alignment horizontal="center" vertical="center" shrinkToFit="1"/>
    </xf>
    <xf numFmtId="0" fontId="91" fillId="0" borderId="14" xfId="0" applyFont="1" applyFill="1" applyBorder="1" applyAlignment="1">
      <alignment horizontal="center" vertical="center" shrinkToFit="1"/>
    </xf>
    <xf numFmtId="177" fontId="7" fillId="0" borderId="0" xfId="0" applyNumberFormat="1" applyFont="1" applyAlignment="1">
      <alignment horizontal="right"/>
    </xf>
    <xf numFmtId="0" fontId="8" fillId="0" borderId="47"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26" xfId="0" applyFont="1" applyBorder="1" applyAlignment="1">
      <alignment horizontal="center" vertical="center" shrinkToFit="1"/>
    </xf>
    <xf numFmtId="0" fontId="5"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left" vertical="center"/>
    </xf>
    <xf numFmtId="0" fontId="7" fillId="0" borderId="4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 fillId="35" borderId="75" xfId="0" applyFont="1" applyFill="1" applyBorder="1" applyAlignment="1">
      <alignment horizontal="center" vertical="center" shrinkToFit="1"/>
    </xf>
    <xf numFmtId="0" fontId="4" fillId="35" borderId="76" xfId="0" applyFont="1" applyFill="1" applyBorder="1" applyAlignment="1">
      <alignment horizontal="center" vertical="center" shrinkToFit="1"/>
    </xf>
    <xf numFmtId="0" fontId="4" fillId="35" borderId="77"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0" fontId="8" fillId="0" borderId="80"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56" fontId="13" fillId="0" borderId="56" xfId="0" applyNumberFormat="1" applyFont="1" applyFill="1" applyBorder="1" applyAlignment="1">
      <alignment horizontal="center" vertical="center" shrinkToFit="1"/>
    </xf>
    <xf numFmtId="0" fontId="14" fillId="0" borderId="87" xfId="0" applyFont="1" applyFill="1" applyBorder="1" applyAlignment="1">
      <alignment/>
    </xf>
    <xf numFmtId="0" fontId="14" fillId="0" borderId="88" xfId="0" applyFont="1" applyFill="1" applyBorder="1" applyAlignment="1">
      <alignment/>
    </xf>
    <xf numFmtId="56" fontId="13" fillId="33" borderId="56" xfId="0" applyNumberFormat="1" applyFont="1" applyFill="1" applyBorder="1" applyAlignment="1">
      <alignment horizontal="center" vertical="center" shrinkToFit="1"/>
    </xf>
    <xf numFmtId="0" fontId="14" fillId="0" borderId="87" xfId="0" applyFont="1" applyBorder="1" applyAlignment="1">
      <alignment/>
    </xf>
    <xf numFmtId="0" fontId="14" fillId="0" borderId="88" xfId="0" applyFont="1" applyBorder="1" applyAlignment="1">
      <alignment/>
    </xf>
    <xf numFmtId="0" fontId="6" fillId="0" borderId="2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1"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1" xfId="0" applyFont="1" applyBorder="1" applyAlignment="1">
      <alignment horizontal="center" vertical="center" shrinkToFit="1"/>
    </xf>
    <xf numFmtId="0" fontId="3" fillId="0" borderId="0" xfId="0" applyFont="1" applyAlignment="1">
      <alignment horizontal="center" vertical="center"/>
    </xf>
    <xf numFmtId="20" fontId="13" fillId="33" borderId="44" xfId="0" applyNumberFormat="1" applyFont="1" applyFill="1" applyBorder="1" applyAlignment="1">
      <alignment horizontal="center" vertical="center" shrinkToFit="1"/>
    </xf>
    <xf numFmtId="0" fontId="14" fillId="0" borderId="0" xfId="0" applyFont="1" applyBorder="1" applyAlignment="1">
      <alignment/>
    </xf>
    <xf numFmtId="0" fontId="14" fillId="0" borderId="89" xfId="0" applyFont="1" applyBorder="1" applyAlignment="1">
      <alignment/>
    </xf>
    <xf numFmtId="56" fontId="13" fillId="0" borderId="56" xfId="0" applyNumberFormat="1" applyFont="1" applyBorder="1" applyAlignment="1">
      <alignment horizontal="center" vertical="center" shrinkToFit="1"/>
    </xf>
    <xf numFmtId="180" fontId="13" fillId="33" borderId="44" xfId="0" applyNumberFormat="1" applyFont="1" applyFill="1" applyBorder="1" applyAlignment="1">
      <alignment horizontal="center" vertical="center" shrinkToFit="1"/>
    </xf>
    <xf numFmtId="178" fontId="8" fillId="0" borderId="47" xfId="0" applyNumberFormat="1" applyFont="1" applyFill="1" applyBorder="1" applyAlignment="1">
      <alignment horizontal="center" vertical="center" shrinkToFit="1"/>
    </xf>
    <xf numFmtId="178" fontId="8" fillId="0" borderId="74" xfId="0" applyNumberFormat="1" applyFont="1" applyFill="1" applyBorder="1" applyAlignment="1">
      <alignment horizontal="center" vertical="center" shrinkToFit="1"/>
    </xf>
    <xf numFmtId="178" fontId="8" fillId="0" borderId="26" xfId="0" applyNumberFormat="1" applyFont="1" applyFill="1" applyBorder="1" applyAlignment="1">
      <alignment horizontal="center" vertical="center" shrinkToFit="1"/>
    </xf>
    <xf numFmtId="49" fontId="13" fillId="33" borderId="44" xfId="0" applyNumberFormat="1" applyFont="1" applyFill="1" applyBorder="1" applyAlignment="1">
      <alignment horizontal="center" vertical="center" shrinkToFit="1"/>
    </xf>
    <xf numFmtId="49" fontId="8" fillId="0" borderId="11"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shrinkToFit="1"/>
    </xf>
    <xf numFmtId="179" fontId="8" fillId="0" borderId="11" xfId="0" applyNumberFormat="1" applyFont="1" applyFill="1" applyBorder="1" applyAlignment="1">
      <alignment horizontal="center" vertical="center" shrinkToFit="1"/>
    </xf>
    <xf numFmtId="179" fontId="8" fillId="0" borderId="0" xfId="0" applyNumberFormat="1" applyFont="1" applyFill="1" applyBorder="1" applyAlignment="1">
      <alignment horizontal="center" vertical="center" shrinkToFit="1"/>
    </xf>
    <xf numFmtId="179" fontId="8" fillId="0" borderId="48" xfId="0" applyNumberFormat="1" applyFont="1" applyFill="1" applyBorder="1" applyAlignment="1">
      <alignment horizontal="center" vertical="center" shrinkToFit="1"/>
    </xf>
    <xf numFmtId="20" fontId="13" fillId="34" borderId="35" xfId="0" applyNumberFormat="1" applyFont="1" applyFill="1" applyBorder="1" applyAlignment="1">
      <alignment horizontal="center" vertical="center" shrinkToFit="1"/>
    </xf>
    <xf numFmtId="0" fontId="14" fillId="35" borderId="35" xfId="0" applyFont="1" applyFill="1" applyBorder="1" applyAlignment="1">
      <alignment/>
    </xf>
    <xf numFmtId="176" fontId="8" fillId="35" borderId="11" xfId="0" applyNumberFormat="1" applyFont="1" applyFill="1" applyBorder="1" applyAlignment="1">
      <alignment horizontal="center" vertical="center" shrinkToFit="1"/>
    </xf>
    <xf numFmtId="176" fontId="8" fillId="35" borderId="0" xfId="0" applyNumberFormat="1" applyFont="1" applyFill="1" applyBorder="1" applyAlignment="1">
      <alignment horizontal="center" vertical="center" shrinkToFit="1"/>
    </xf>
    <xf numFmtId="176" fontId="8" fillId="35" borderId="48" xfId="0" applyNumberFormat="1" applyFont="1" applyFill="1" applyBorder="1" applyAlignment="1">
      <alignment horizontal="center" vertical="center" shrinkToFit="1"/>
    </xf>
    <xf numFmtId="179" fontId="8" fillId="35" borderId="11" xfId="0" applyNumberFormat="1" applyFont="1" applyFill="1" applyBorder="1" applyAlignment="1">
      <alignment horizontal="center" vertical="center" shrinkToFit="1"/>
    </xf>
    <xf numFmtId="179" fontId="8" fillId="35" borderId="0" xfId="0" applyNumberFormat="1" applyFont="1" applyFill="1" applyBorder="1" applyAlignment="1">
      <alignment horizontal="center" vertical="center" shrinkToFit="1"/>
    </xf>
    <xf numFmtId="179" fontId="8" fillId="35" borderId="48"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48" xfId="0" applyNumberFormat="1" applyFont="1" applyFill="1" applyBorder="1" applyAlignment="1">
      <alignment horizontal="center" vertical="center" shrinkToFit="1"/>
    </xf>
    <xf numFmtId="178" fontId="8" fillId="35" borderId="47" xfId="0" applyNumberFormat="1" applyFont="1" applyFill="1" applyBorder="1" applyAlignment="1">
      <alignment horizontal="center" vertical="center" shrinkToFit="1"/>
    </xf>
    <xf numFmtId="178" fontId="8" fillId="35" borderId="74" xfId="0" applyNumberFormat="1" applyFont="1" applyFill="1" applyBorder="1" applyAlignment="1">
      <alignment horizontal="center" vertical="center" shrinkToFit="1"/>
    </xf>
    <xf numFmtId="178" fontId="8" fillId="35" borderId="26" xfId="0" applyNumberFormat="1" applyFont="1" applyFill="1" applyBorder="1" applyAlignment="1">
      <alignment horizontal="center" vertical="center" shrinkToFit="1"/>
    </xf>
    <xf numFmtId="179" fontId="3" fillId="0" borderId="11" xfId="0" applyNumberFormat="1" applyFont="1" applyFill="1" applyBorder="1" applyAlignment="1">
      <alignment horizontal="center" vertical="center" shrinkToFit="1"/>
    </xf>
    <xf numFmtId="179" fontId="3" fillId="0" borderId="0" xfId="0" applyNumberFormat="1" applyFont="1" applyFill="1" applyBorder="1" applyAlignment="1">
      <alignment horizontal="center" vertical="center" shrinkToFit="1"/>
    </xf>
    <xf numFmtId="179" fontId="3" fillId="0" borderId="48" xfId="0" applyNumberFormat="1" applyFont="1" applyFill="1" applyBorder="1" applyAlignment="1">
      <alignment horizontal="center" vertical="center" shrinkToFit="1"/>
    </xf>
    <xf numFmtId="49" fontId="8" fillId="35" borderId="11" xfId="0" applyNumberFormat="1" applyFont="1" applyFill="1" applyBorder="1" applyAlignment="1">
      <alignment horizontal="center" vertical="center" shrinkToFit="1"/>
    </xf>
    <xf numFmtId="49" fontId="8" fillId="35" borderId="0" xfId="0" applyNumberFormat="1" applyFont="1" applyFill="1" applyBorder="1" applyAlignment="1">
      <alignment horizontal="center" vertical="center" shrinkToFit="1"/>
    </xf>
    <xf numFmtId="49" fontId="8" fillId="35" borderId="48" xfId="0" applyNumberFormat="1"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3" fillId="0" borderId="13" xfId="60" applyFont="1" applyBorder="1" applyAlignment="1">
      <alignment horizontal="center" vertical="center" shrinkToFit="1"/>
      <protection/>
    </xf>
    <xf numFmtId="0" fontId="0" fillId="35" borderId="20" xfId="60" applyFill="1" applyBorder="1" applyAlignment="1">
      <alignment horizontal="center" vertical="center" shrinkToFit="1"/>
      <protection/>
    </xf>
    <xf numFmtId="56" fontId="0" fillId="36" borderId="24" xfId="60" applyNumberFormat="1" applyFill="1" applyBorder="1" applyAlignment="1">
      <alignment horizontal="center" vertical="center"/>
      <protection/>
    </xf>
    <xf numFmtId="56" fontId="0" fillId="36" borderId="33" xfId="60" applyNumberFormat="1" applyFill="1" applyBorder="1" applyAlignment="1">
      <alignment horizontal="center" vertical="center"/>
      <protection/>
    </xf>
    <xf numFmtId="56" fontId="0" fillId="36" borderId="63" xfId="60" applyNumberFormat="1" applyFill="1" applyBorder="1" applyAlignment="1">
      <alignment horizontal="center" vertical="center"/>
      <protection/>
    </xf>
    <xf numFmtId="0" fontId="0" fillId="36" borderId="24" xfId="60" applyFill="1" applyBorder="1" applyAlignment="1">
      <alignment horizontal="center" vertical="center"/>
      <protection/>
    </xf>
    <xf numFmtId="0" fontId="0" fillId="36" borderId="33" xfId="60" applyFill="1" applyBorder="1" applyAlignment="1">
      <alignment horizontal="center" vertical="center"/>
      <protection/>
    </xf>
    <xf numFmtId="0" fontId="0" fillId="36" borderId="63" xfId="60" applyFill="1" applyBorder="1" applyAlignment="1">
      <alignment horizontal="center" vertical="center"/>
      <protection/>
    </xf>
    <xf numFmtId="0" fontId="0" fillId="36" borderId="31" xfId="60" applyFill="1" applyBorder="1" applyAlignment="1">
      <alignment horizontal="center" vertical="center"/>
      <protection/>
    </xf>
    <xf numFmtId="0" fontId="0" fillId="36" borderId="90" xfId="60" applyFill="1" applyBorder="1" applyAlignment="1">
      <alignment horizontal="center" vertical="center"/>
      <protection/>
    </xf>
    <xf numFmtId="0" fontId="0" fillId="36" borderId="91" xfId="60" applyFill="1" applyBorder="1" applyAlignment="1">
      <alignment horizontal="center" vertical="center"/>
      <protection/>
    </xf>
    <xf numFmtId="0" fontId="0" fillId="36" borderId="24" xfId="60" applyFill="1" applyBorder="1" applyAlignment="1">
      <alignment horizontal="center" vertical="center" wrapText="1"/>
      <protection/>
    </xf>
    <xf numFmtId="0" fontId="0" fillId="36" borderId="11" xfId="60" applyFill="1" applyBorder="1" applyAlignment="1">
      <alignment horizontal="center" vertical="center"/>
      <protection/>
    </xf>
    <xf numFmtId="0" fontId="0" fillId="36" borderId="92" xfId="60" applyFill="1" applyBorder="1" applyAlignment="1">
      <alignment horizontal="center" vertical="center"/>
      <protection/>
    </xf>
    <xf numFmtId="0" fontId="0" fillId="36" borderId="93" xfId="60" applyFill="1" applyBorder="1" applyAlignment="1">
      <alignment horizontal="center" vertical="center"/>
      <protection/>
    </xf>
    <xf numFmtId="0" fontId="0" fillId="36" borderId="94" xfId="60" applyFill="1" applyBorder="1" applyAlignment="1">
      <alignment horizontal="center" vertical="center"/>
      <protection/>
    </xf>
    <xf numFmtId="0" fontId="0" fillId="36" borderId="20" xfId="60" applyFill="1" applyBorder="1" applyAlignment="1">
      <alignment horizontal="center" vertical="center"/>
      <protection/>
    </xf>
    <xf numFmtId="0" fontId="0" fillId="36" borderId="33" xfId="60" applyFill="1" applyBorder="1" applyAlignment="1">
      <alignment horizontal="center" vertical="center" wrapText="1"/>
      <protection/>
    </xf>
    <xf numFmtId="0" fontId="0" fillId="36" borderId="63" xfId="60" applyFill="1" applyBorder="1" applyAlignment="1">
      <alignment horizontal="center" vertical="center" wrapText="1"/>
      <protection/>
    </xf>
    <xf numFmtId="0" fontId="0" fillId="36" borderId="11" xfId="60" applyFill="1" applyBorder="1" applyAlignment="1">
      <alignment horizontal="left" vertical="center"/>
      <protection/>
    </xf>
    <xf numFmtId="0" fontId="0" fillId="36" borderId="92" xfId="60" applyFill="1" applyBorder="1" applyAlignment="1">
      <alignment horizontal="left" vertical="center"/>
      <protection/>
    </xf>
    <xf numFmtId="0" fontId="0" fillId="36" borderId="93" xfId="60" applyFill="1" applyBorder="1" applyAlignment="1">
      <alignment horizontal="left" vertical="center"/>
      <protection/>
    </xf>
    <xf numFmtId="0" fontId="0" fillId="36" borderId="94" xfId="60" applyFill="1" applyBorder="1" applyAlignment="1">
      <alignment horizontal="left" vertical="center"/>
      <protection/>
    </xf>
    <xf numFmtId="178" fontId="0" fillId="37" borderId="39" xfId="60" applyNumberFormat="1" applyFont="1" applyFill="1" applyBorder="1" applyAlignment="1">
      <alignment horizontal="center" vertical="center"/>
      <protection/>
    </xf>
    <xf numFmtId="178" fontId="14" fillId="36" borderId="54" xfId="60" applyNumberFormat="1" applyFont="1" applyFill="1" applyBorder="1" applyAlignment="1">
      <alignment/>
      <protection/>
    </xf>
    <xf numFmtId="0" fontId="0" fillId="37" borderId="39" xfId="60" applyFont="1" applyFill="1" applyBorder="1" applyAlignment="1">
      <alignment horizontal="center" vertical="center"/>
      <protection/>
    </xf>
    <xf numFmtId="0" fontId="14" fillId="36" borderId="54" xfId="60" applyFont="1" applyFill="1" applyBorder="1" applyAlignment="1">
      <alignment/>
      <protection/>
    </xf>
    <xf numFmtId="0" fontId="0" fillId="37" borderId="39" xfId="60" applyFont="1" applyFill="1" applyBorder="1" applyAlignment="1">
      <alignment horizontal="center" vertical="center" wrapText="1"/>
      <protection/>
    </xf>
    <xf numFmtId="0" fontId="14" fillId="37" borderId="95" xfId="60" applyFont="1" applyFill="1" applyBorder="1" applyAlignment="1">
      <alignment horizontal="center" vertical="center"/>
      <protection/>
    </xf>
    <xf numFmtId="0" fontId="14" fillId="36" borderId="96" xfId="60" applyFont="1" applyFill="1" applyBorder="1" applyAlignment="1">
      <alignment/>
      <protection/>
    </xf>
    <xf numFmtId="20" fontId="0" fillId="40" borderId="97" xfId="60" applyNumberFormat="1" applyFont="1" applyFill="1" applyBorder="1" applyAlignment="1">
      <alignment horizontal="center" vertical="center" shrinkToFit="1"/>
      <protection/>
    </xf>
    <xf numFmtId="0" fontId="14" fillId="36" borderId="98" xfId="60" applyFont="1" applyFill="1" applyBorder="1" applyAlignment="1">
      <alignment/>
      <protection/>
    </xf>
    <xf numFmtId="0" fontId="14" fillId="36" borderId="46" xfId="60" applyFont="1" applyFill="1" applyBorder="1" applyAlignment="1">
      <alignment/>
      <protection/>
    </xf>
    <xf numFmtId="0" fontId="14" fillId="37" borderId="99" xfId="60" applyFont="1" applyFill="1" applyBorder="1" applyAlignment="1">
      <alignment horizontal="center" vertical="center"/>
      <protection/>
    </xf>
    <xf numFmtId="0" fontId="14" fillId="36" borderId="100" xfId="60" applyFont="1" applyFill="1" applyBorder="1" applyAlignment="1">
      <alignment/>
      <protection/>
    </xf>
    <xf numFmtId="0" fontId="0" fillId="36" borderId="20" xfId="60" applyFill="1" applyBorder="1" applyAlignment="1">
      <alignment horizontal="center" vertical="center" wrapText="1"/>
      <protection/>
    </xf>
    <xf numFmtId="0" fontId="81" fillId="36" borderId="93" xfId="60" applyFont="1" applyFill="1" applyBorder="1" applyAlignment="1">
      <alignment vertical="center"/>
      <protection/>
    </xf>
    <xf numFmtId="0" fontId="81" fillId="36" borderId="94" xfId="60" applyFont="1" applyFill="1" applyBorder="1" applyAlignment="1">
      <alignment vertical="center"/>
      <protection/>
    </xf>
    <xf numFmtId="0" fontId="0" fillId="38" borderId="44" xfId="60" applyFont="1" applyFill="1" applyBorder="1" applyAlignment="1">
      <alignment horizontal="center" vertical="center"/>
      <protection/>
    </xf>
    <xf numFmtId="0" fontId="14" fillId="57" borderId="45" xfId="60" applyFont="1" applyFill="1" applyBorder="1" applyAlignment="1">
      <alignment/>
      <protection/>
    </xf>
    <xf numFmtId="0" fontId="0" fillId="38" borderId="99" xfId="60" applyFont="1" applyFill="1" applyBorder="1" applyAlignment="1">
      <alignment horizontal="center" vertical="center"/>
      <protection/>
    </xf>
    <xf numFmtId="0" fontId="14" fillId="57" borderId="100" xfId="60" applyFont="1" applyFill="1" applyBorder="1" applyAlignment="1">
      <alignment/>
      <protection/>
    </xf>
    <xf numFmtId="178" fontId="0" fillId="39" borderId="39" xfId="60" applyNumberFormat="1" applyFont="1" applyFill="1" applyBorder="1" applyAlignment="1">
      <alignment horizontal="center" vertical="center" shrinkToFit="1"/>
      <protection/>
    </xf>
    <xf numFmtId="178" fontId="14" fillId="15" borderId="54" xfId="60" applyNumberFormat="1" applyFont="1" applyFill="1" applyBorder="1" applyAlignment="1">
      <alignment/>
      <protection/>
    </xf>
    <xf numFmtId="0" fontId="0" fillId="39" borderId="39" xfId="60" applyFont="1" applyFill="1" applyBorder="1" applyAlignment="1">
      <alignment horizontal="center" vertical="center" shrinkToFit="1"/>
      <protection/>
    </xf>
    <xf numFmtId="0" fontId="14" fillId="15" borderId="54" xfId="60" applyFont="1" applyFill="1" applyBorder="1" applyAlignment="1">
      <alignment/>
      <protection/>
    </xf>
    <xf numFmtId="0" fontId="0" fillId="39" borderId="39" xfId="60" applyFont="1" applyFill="1" applyBorder="1" applyAlignment="1">
      <alignment vertical="center" wrapText="1" shrinkToFit="1"/>
      <protection/>
    </xf>
    <xf numFmtId="0" fontId="14" fillId="15" borderId="54" xfId="60" applyFont="1" applyFill="1" applyBorder="1" applyAlignment="1">
      <alignment wrapText="1"/>
      <protection/>
    </xf>
    <xf numFmtId="0" fontId="14" fillId="39" borderId="39" xfId="60" applyFont="1" applyFill="1" applyBorder="1" applyAlignment="1">
      <alignment horizontal="center" vertical="center" shrinkToFit="1"/>
      <protection/>
    </xf>
    <xf numFmtId="0" fontId="0" fillId="39" borderId="95" xfId="60" applyFont="1" applyFill="1" applyBorder="1" applyAlignment="1">
      <alignment horizontal="center" vertical="center"/>
      <protection/>
    </xf>
    <xf numFmtId="0" fontId="14" fillId="15" borderId="96" xfId="60" applyFont="1" applyFill="1" applyBorder="1" applyAlignment="1">
      <alignment/>
      <protection/>
    </xf>
    <xf numFmtId="0" fontId="0" fillId="39" borderId="99" xfId="60" applyFont="1" applyFill="1" applyBorder="1" applyAlignment="1">
      <alignment horizontal="center" vertical="center"/>
      <protection/>
    </xf>
    <xf numFmtId="0" fontId="14" fillId="15" borderId="100" xfId="60" applyFont="1" applyFill="1" applyBorder="1" applyAlignment="1">
      <alignment/>
      <protection/>
    </xf>
    <xf numFmtId="178" fontId="0" fillId="38" borderId="39" xfId="60" applyNumberFormat="1" applyFont="1" applyFill="1" applyBorder="1" applyAlignment="1">
      <alignment horizontal="center" vertical="center" shrinkToFit="1"/>
      <protection/>
    </xf>
    <xf numFmtId="178" fontId="14" fillId="57" borderId="35" xfId="60" applyNumberFormat="1" applyFont="1" applyFill="1" applyBorder="1" applyAlignment="1">
      <alignment/>
      <protection/>
    </xf>
    <xf numFmtId="178" fontId="14" fillId="57" borderId="54" xfId="60" applyNumberFormat="1" applyFont="1" applyFill="1" applyBorder="1" applyAlignment="1">
      <alignment/>
      <protection/>
    </xf>
    <xf numFmtId="0" fontId="0" fillId="38" borderId="39" xfId="60" applyFont="1" applyFill="1" applyBorder="1" applyAlignment="1">
      <alignment horizontal="center" vertical="center" shrinkToFit="1"/>
      <protection/>
    </xf>
    <xf numFmtId="0" fontId="14" fillId="57" borderId="35" xfId="60" applyFont="1" applyFill="1" applyBorder="1" applyAlignment="1">
      <alignment/>
      <protection/>
    </xf>
    <xf numFmtId="0" fontId="14" fillId="57" borderId="54" xfId="60" applyFont="1" applyFill="1" applyBorder="1" applyAlignment="1">
      <alignment/>
      <protection/>
    </xf>
    <xf numFmtId="0" fontId="0" fillId="38" borderId="39" xfId="60" applyFill="1" applyBorder="1" applyAlignment="1">
      <alignment horizontal="center" vertical="center" wrapText="1" shrinkToFit="1"/>
      <protection/>
    </xf>
    <xf numFmtId="0" fontId="14" fillId="57" borderId="36" xfId="60" applyFont="1" applyFill="1" applyBorder="1" applyAlignment="1">
      <alignment/>
      <protection/>
    </xf>
    <xf numFmtId="0" fontId="0" fillId="38" borderId="95" xfId="60" applyFont="1" applyFill="1" applyBorder="1" applyAlignment="1">
      <alignment horizontal="center" vertical="center"/>
      <protection/>
    </xf>
    <xf numFmtId="0" fontId="14" fillId="57" borderId="96" xfId="60" applyFont="1" applyFill="1" applyBorder="1" applyAlignment="1">
      <alignment/>
      <protection/>
    </xf>
    <xf numFmtId="0" fontId="0" fillId="38" borderId="43" xfId="60" applyFill="1" applyBorder="1" applyAlignment="1">
      <alignment horizontal="center" vertical="center" wrapText="1" shrinkToFit="1"/>
      <protection/>
    </xf>
    <xf numFmtId="178" fontId="0" fillId="41" borderId="39" xfId="60" applyNumberFormat="1" applyFont="1" applyFill="1" applyBorder="1" applyAlignment="1">
      <alignment horizontal="center" vertical="center" shrinkToFit="1"/>
      <protection/>
    </xf>
    <xf numFmtId="178" fontId="0" fillId="41" borderId="35" xfId="60" applyNumberFormat="1" applyFont="1" applyFill="1" applyBorder="1" applyAlignment="1">
      <alignment horizontal="center" vertical="center" shrinkToFit="1"/>
      <protection/>
    </xf>
    <xf numFmtId="0" fontId="0" fillId="41" borderId="39" xfId="60" applyFont="1" applyFill="1" applyBorder="1" applyAlignment="1">
      <alignment horizontal="center" vertical="center" shrinkToFit="1"/>
      <protection/>
    </xf>
    <xf numFmtId="0" fontId="0" fillId="41" borderId="35" xfId="60" applyFont="1" applyFill="1" applyBorder="1" applyAlignment="1">
      <alignment horizontal="center" vertical="center" shrinkToFit="1"/>
      <protection/>
    </xf>
    <xf numFmtId="0" fontId="75" fillId="41" borderId="39" xfId="60" applyFont="1" applyFill="1" applyBorder="1" applyAlignment="1">
      <alignment horizontal="center" vertical="center" wrapText="1" shrinkToFit="1"/>
      <protection/>
    </xf>
    <xf numFmtId="0" fontId="0" fillId="41" borderId="35" xfId="60" applyFill="1" applyBorder="1" applyAlignment="1">
      <alignment horizontal="center" vertical="center" wrapText="1" shrinkToFit="1"/>
      <protection/>
    </xf>
    <xf numFmtId="0" fontId="0" fillId="41" borderId="36" xfId="60" applyFill="1" applyBorder="1" applyAlignment="1">
      <alignment horizontal="center" vertical="center" wrapText="1" shrinkToFit="1"/>
      <protection/>
    </xf>
    <xf numFmtId="0" fontId="0" fillId="41" borderId="95" xfId="60" applyFont="1" applyFill="1" applyBorder="1" applyAlignment="1">
      <alignment horizontal="center" vertical="center"/>
      <protection/>
    </xf>
    <xf numFmtId="0" fontId="14" fillId="42" borderId="96" xfId="60" applyFont="1" applyFill="1" applyBorder="1" applyAlignment="1">
      <alignment/>
      <protection/>
    </xf>
    <xf numFmtId="0" fontId="0" fillId="41" borderId="44" xfId="60" applyFont="1" applyFill="1" applyBorder="1" applyAlignment="1">
      <alignment horizontal="center" vertical="center"/>
      <protection/>
    </xf>
    <xf numFmtId="0" fontId="14" fillId="42" borderId="45" xfId="60" applyFont="1" applyFill="1" applyBorder="1" applyAlignment="1">
      <alignment/>
      <protection/>
    </xf>
    <xf numFmtId="0" fontId="14" fillId="42" borderId="43" xfId="60" applyFont="1" applyFill="1" applyBorder="1" applyAlignment="1">
      <alignment horizontal="center" vertical="center" wrapText="1"/>
      <protection/>
    </xf>
    <xf numFmtId="0" fontId="14" fillId="42" borderId="54" xfId="60" applyFont="1" applyFill="1" applyBorder="1" applyAlignment="1">
      <alignment horizontal="center" vertical="center" wrapText="1"/>
      <protection/>
    </xf>
    <xf numFmtId="0" fontId="0" fillId="41" borderId="45" xfId="60" applyFont="1" applyFill="1" applyBorder="1" applyAlignment="1">
      <alignment horizontal="center" vertical="center"/>
      <protection/>
    </xf>
    <xf numFmtId="178" fontId="14" fillId="42" borderId="35" xfId="60" applyNumberFormat="1" applyFont="1" applyFill="1" applyBorder="1" applyAlignment="1">
      <alignment/>
      <protection/>
    </xf>
    <xf numFmtId="178" fontId="14" fillId="42" borderId="54" xfId="60" applyNumberFormat="1" applyFont="1" applyFill="1" applyBorder="1" applyAlignment="1">
      <alignment/>
      <protection/>
    </xf>
    <xf numFmtId="0" fontId="0" fillId="37" borderId="39" xfId="60" applyFont="1" applyFill="1" applyBorder="1" applyAlignment="1">
      <alignment horizontal="center" vertical="center" shrinkToFit="1"/>
      <protection/>
    </xf>
    <xf numFmtId="0" fontId="14" fillId="36" borderId="35" xfId="60" applyFont="1" applyFill="1" applyBorder="1" applyAlignment="1">
      <alignment/>
      <protection/>
    </xf>
    <xf numFmtId="0" fontId="0" fillId="37" borderId="39" xfId="60" applyFill="1" applyBorder="1" applyAlignment="1">
      <alignment horizontal="center" vertical="center" wrapText="1" shrinkToFit="1"/>
      <protection/>
    </xf>
    <xf numFmtId="0" fontId="14" fillId="37" borderId="39" xfId="60" applyFont="1" applyFill="1" applyBorder="1" applyAlignment="1">
      <alignment horizontal="center" vertical="center" shrinkToFit="1"/>
      <protection/>
    </xf>
    <xf numFmtId="0" fontId="0" fillId="37" borderId="44" xfId="60" applyFont="1" applyFill="1" applyBorder="1" applyAlignment="1">
      <alignment horizontal="center" vertical="center"/>
      <protection/>
    </xf>
    <xf numFmtId="0" fontId="14" fillId="36" borderId="45" xfId="60" applyFont="1" applyFill="1" applyBorder="1" applyAlignment="1">
      <alignment/>
      <protection/>
    </xf>
    <xf numFmtId="0" fontId="0" fillId="37" borderId="99" xfId="60" applyFont="1" applyFill="1" applyBorder="1" applyAlignment="1">
      <alignment horizontal="left" vertical="center"/>
      <protection/>
    </xf>
    <xf numFmtId="0" fontId="75" fillId="37" borderId="39" xfId="60" applyFont="1" applyFill="1" applyBorder="1" applyAlignment="1">
      <alignment horizontal="center" vertical="center" wrapText="1" shrinkToFit="1"/>
      <protection/>
    </xf>
    <xf numFmtId="0" fontId="0" fillId="37" borderId="35" xfId="60" applyFill="1" applyBorder="1" applyAlignment="1">
      <alignment horizontal="center" vertical="center" wrapText="1" shrinkToFit="1"/>
      <protection/>
    </xf>
    <xf numFmtId="0" fontId="0" fillId="37" borderId="36" xfId="60" applyFill="1" applyBorder="1" applyAlignment="1">
      <alignment horizontal="center" vertical="center" wrapText="1" shrinkToFit="1"/>
      <protection/>
    </xf>
    <xf numFmtId="0" fontId="0" fillId="37" borderId="35" xfId="60" applyFont="1" applyFill="1" applyBorder="1" applyAlignment="1">
      <alignment horizontal="center" vertical="center" shrinkToFit="1"/>
      <protection/>
    </xf>
    <xf numFmtId="0" fontId="0" fillId="37" borderId="54" xfId="60" applyFont="1" applyFill="1" applyBorder="1" applyAlignment="1">
      <alignment horizontal="center" vertical="center" shrinkToFit="1"/>
      <protection/>
    </xf>
    <xf numFmtId="0" fontId="0" fillId="37" borderId="95" xfId="60" applyFont="1" applyFill="1" applyBorder="1" applyAlignment="1">
      <alignment horizontal="center" vertical="center"/>
      <protection/>
    </xf>
    <xf numFmtId="178" fontId="0" fillId="37" borderId="35" xfId="60" applyNumberFormat="1" applyFont="1" applyFill="1" applyBorder="1" applyAlignment="1">
      <alignment horizontal="center" vertical="center" shrinkToFit="1"/>
      <protection/>
    </xf>
    <xf numFmtId="178" fontId="14" fillId="36" borderId="35" xfId="60" applyNumberFormat="1" applyFont="1" applyFill="1" applyBorder="1" applyAlignment="1">
      <alignment/>
      <protection/>
    </xf>
    <xf numFmtId="0" fontId="75" fillId="37" borderId="35" xfId="60" applyFont="1" applyFill="1" applyBorder="1" applyAlignment="1">
      <alignment horizontal="center" vertical="center" wrapText="1" shrinkToFit="1"/>
      <protection/>
    </xf>
    <xf numFmtId="20" fontId="14" fillId="40" borderId="97" xfId="60" applyNumberFormat="1" applyFont="1" applyFill="1" applyBorder="1" applyAlignment="1">
      <alignment horizontal="center" vertical="center" shrinkToFit="1"/>
      <protection/>
    </xf>
    <xf numFmtId="178" fontId="0" fillId="0" borderId="39" xfId="60" applyNumberFormat="1" applyFont="1" applyFill="1" applyBorder="1" applyAlignment="1">
      <alignment horizontal="center" vertical="center" shrinkToFit="1"/>
      <protection/>
    </xf>
    <xf numFmtId="178" fontId="0" fillId="0" borderId="35" xfId="60" applyNumberFormat="1" applyFont="1" applyFill="1" applyBorder="1" applyAlignment="1">
      <alignment horizontal="center" vertical="center" shrinkToFit="1"/>
      <protection/>
    </xf>
    <xf numFmtId="0" fontId="0" fillId="0" borderId="39" xfId="60" applyFont="1" applyFill="1" applyBorder="1" applyAlignment="1">
      <alignment horizontal="center" vertical="center" shrinkToFit="1"/>
      <protection/>
    </xf>
    <xf numFmtId="0" fontId="0" fillId="0" borderId="35" xfId="60" applyFont="1" applyFill="1" applyBorder="1" applyAlignment="1">
      <alignment horizontal="center" vertical="center" shrinkToFit="1"/>
      <protection/>
    </xf>
    <xf numFmtId="0" fontId="75" fillId="0" borderId="39" xfId="60" applyFont="1" applyFill="1" applyBorder="1" applyAlignment="1">
      <alignment horizontal="center" vertical="center" wrapText="1" shrinkToFit="1"/>
      <protection/>
    </xf>
    <xf numFmtId="0" fontId="75" fillId="35" borderId="95" xfId="60" applyFont="1" applyFill="1" applyBorder="1" applyAlignment="1">
      <alignment horizontal="center" vertical="center"/>
      <protection/>
    </xf>
    <xf numFmtId="0" fontId="14" fillId="35" borderId="96" xfId="60" applyFont="1" applyFill="1" applyBorder="1" applyAlignment="1">
      <alignment/>
      <protection/>
    </xf>
    <xf numFmtId="0" fontId="75" fillId="35" borderId="44" xfId="60" applyFont="1" applyFill="1" applyBorder="1" applyAlignment="1">
      <alignment vertical="center"/>
      <protection/>
    </xf>
    <xf numFmtId="0" fontId="75" fillId="35" borderId="45" xfId="60" applyFont="1" applyFill="1" applyBorder="1" applyAlignment="1">
      <alignment vertical="center"/>
      <protection/>
    </xf>
    <xf numFmtId="0" fontId="75" fillId="40" borderId="97" xfId="60" applyFont="1" applyFill="1" applyBorder="1" applyAlignment="1">
      <alignment horizontal="center" vertical="center" shrinkToFit="1"/>
      <protection/>
    </xf>
    <xf numFmtId="0" fontId="0" fillId="36" borderId="99" xfId="60" applyFont="1" applyFill="1" applyBorder="1" applyAlignment="1">
      <alignment horizontal="center" vertical="center"/>
      <protection/>
    </xf>
    <xf numFmtId="178" fontId="0" fillId="33" borderId="39" xfId="60" applyNumberFormat="1" applyFont="1" applyFill="1" applyBorder="1" applyAlignment="1">
      <alignment horizontal="center" vertical="center" shrinkToFit="1"/>
      <protection/>
    </xf>
    <xf numFmtId="178" fontId="0" fillId="33" borderId="35" xfId="60" applyNumberFormat="1" applyFont="1" applyFill="1" applyBorder="1" applyAlignment="1">
      <alignment horizontal="center" vertical="center" shrinkToFit="1"/>
      <protection/>
    </xf>
    <xf numFmtId="178" fontId="0" fillId="33" borderId="54" xfId="60" applyNumberFormat="1" applyFont="1" applyFill="1" applyBorder="1" applyAlignment="1">
      <alignment horizontal="center" vertical="center" shrinkToFit="1"/>
      <protection/>
    </xf>
    <xf numFmtId="0" fontId="0" fillId="33" borderId="39" xfId="60" applyFont="1" applyFill="1" applyBorder="1" applyAlignment="1">
      <alignment horizontal="center" vertical="center" shrinkToFit="1"/>
      <protection/>
    </xf>
    <xf numFmtId="0" fontId="0" fillId="33" borderId="35" xfId="60" applyFont="1" applyFill="1" applyBorder="1" applyAlignment="1">
      <alignment horizontal="center" vertical="center" shrinkToFit="1"/>
      <protection/>
    </xf>
    <xf numFmtId="0" fontId="0" fillId="33" borderId="54" xfId="60" applyFont="1" applyFill="1" applyBorder="1" applyAlignment="1">
      <alignment horizontal="center" vertical="center" shrinkToFit="1"/>
      <protection/>
    </xf>
    <xf numFmtId="0" fontId="0" fillId="33" borderId="39" xfId="60" applyFill="1" applyBorder="1" applyAlignment="1">
      <alignment horizontal="center" vertical="center" wrapText="1" shrinkToFit="1"/>
      <protection/>
    </xf>
    <xf numFmtId="0" fontId="0" fillId="33" borderId="35" xfId="60" applyFill="1" applyBorder="1" applyAlignment="1">
      <alignment horizontal="center" vertical="center" wrapText="1" shrinkToFit="1"/>
      <protection/>
    </xf>
    <xf numFmtId="0" fontId="0" fillId="33" borderId="54" xfId="60" applyFill="1" applyBorder="1" applyAlignment="1">
      <alignment horizontal="center" vertical="center" wrapText="1" shrinkToFit="1"/>
      <protection/>
    </xf>
    <xf numFmtId="0" fontId="75" fillId="33" borderId="44" xfId="60" applyFont="1" applyFill="1" applyBorder="1" applyAlignment="1">
      <alignment horizontal="center" vertical="center"/>
      <protection/>
    </xf>
    <xf numFmtId="0" fontId="14" fillId="0" borderId="45" xfId="60" applyFont="1" applyBorder="1" applyAlignment="1">
      <alignment/>
      <protection/>
    </xf>
    <xf numFmtId="0" fontId="75" fillId="33" borderId="44" xfId="60" applyFont="1" applyFill="1" applyBorder="1" applyAlignment="1">
      <alignment vertical="center"/>
      <protection/>
    </xf>
    <xf numFmtId="0" fontId="0" fillId="33" borderId="45" xfId="60" applyFont="1" applyFill="1" applyBorder="1" applyAlignment="1">
      <alignment vertical="center"/>
      <protection/>
    </xf>
    <xf numFmtId="0" fontId="14" fillId="35" borderId="45" xfId="60" applyFont="1" applyFill="1" applyBorder="1" applyAlignment="1">
      <alignment/>
      <protection/>
    </xf>
    <xf numFmtId="0" fontId="75" fillId="35" borderId="99" xfId="60" applyFont="1" applyFill="1" applyBorder="1" applyAlignment="1">
      <alignment vertical="center"/>
      <protection/>
    </xf>
    <xf numFmtId="0" fontId="75" fillId="35" borderId="100" xfId="60" applyFont="1" applyFill="1" applyBorder="1" applyAlignment="1">
      <alignment vertical="center"/>
      <protection/>
    </xf>
    <xf numFmtId="0" fontId="0" fillId="35" borderId="16" xfId="60" applyFill="1" applyBorder="1" applyAlignment="1">
      <alignment horizontal="center" vertical="center"/>
      <protection/>
    </xf>
    <xf numFmtId="0" fontId="0" fillId="35" borderId="15" xfId="60" applyFill="1" applyBorder="1" applyAlignment="1">
      <alignment horizontal="center" vertical="center"/>
      <protection/>
    </xf>
    <xf numFmtId="0" fontId="0" fillId="33" borderId="44" xfId="60" applyFont="1" applyFill="1" applyBorder="1" applyAlignment="1">
      <alignment vertical="center"/>
      <protection/>
    </xf>
    <xf numFmtId="49" fontId="92" fillId="50" borderId="44" xfId="0" applyNumberFormat="1" applyFont="1" applyFill="1" applyBorder="1" applyAlignment="1">
      <alignment horizontal="center" vertical="center"/>
    </xf>
    <xf numFmtId="49" fontId="92" fillId="50" borderId="0" xfId="0" applyNumberFormat="1" applyFont="1" applyFill="1" applyBorder="1" applyAlignment="1">
      <alignment horizontal="center" vertical="center"/>
    </xf>
    <xf numFmtId="49" fontId="92" fillId="50" borderId="89" xfId="0" applyNumberFormat="1" applyFont="1" applyFill="1" applyBorder="1" applyAlignment="1">
      <alignment horizontal="center" vertical="center"/>
    </xf>
    <xf numFmtId="179" fontId="92" fillId="50" borderId="44" xfId="0" applyNumberFormat="1" applyFont="1" applyFill="1" applyBorder="1" applyAlignment="1">
      <alignment horizontal="center" vertical="center"/>
    </xf>
    <xf numFmtId="179" fontId="92" fillId="50" borderId="0" xfId="0" applyNumberFormat="1" applyFont="1" applyFill="1" applyBorder="1" applyAlignment="1">
      <alignment horizontal="center" vertical="center"/>
    </xf>
    <xf numFmtId="179" fontId="92" fillId="50" borderId="89" xfId="0" applyNumberFormat="1" applyFont="1" applyFill="1" applyBorder="1" applyAlignment="1">
      <alignment horizontal="center" vertical="center"/>
    </xf>
    <xf numFmtId="178" fontId="92" fillId="50" borderId="56" xfId="0" applyNumberFormat="1" applyFont="1" applyFill="1" applyBorder="1" applyAlignment="1">
      <alignment horizontal="center" vertical="center"/>
    </xf>
    <xf numFmtId="178" fontId="92" fillId="50" borderId="87" xfId="0" applyNumberFormat="1" applyFont="1" applyFill="1" applyBorder="1" applyAlignment="1">
      <alignment horizontal="center" vertical="center"/>
    </xf>
    <xf numFmtId="178" fontId="92" fillId="50" borderId="88" xfId="0" applyNumberFormat="1" applyFont="1" applyFill="1" applyBorder="1" applyAlignment="1">
      <alignment horizontal="center" vertical="center"/>
    </xf>
    <xf numFmtId="0" fontId="0" fillId="28" borderId="47" xfId="60" applyFill="1" applyBorder="1" applyAlignment="1">
      <alignment horizontal="left" vertical="center" wrapText="1"/>
      <protection/>
    </xf>
    <xf numFmtId="0" fontId="0" fillId="28" borderId="26" xfId="60" applyFill="1" applyBorder="1" applyAlignment="1">
      <alignment horizontal="left" vertical="center" wrapText="1"/>
      <protection/>
    </xf>
    <xf numFmtId="0" fontId="0" fillId="28" borderId="11" xfId="60" applyFill="1" applyBorder="1" applyAlignment="1">
      <alignment horizontal="left" vertical="center" wrapText="1"/>
      <protection/>
    </xf>
    <xf numFmtId="0" fontId="0" fillId="28" borderId="48" xfId="60" applyFill="1" applyBorder="1" applyAlignment="1">
      <alignment horizontal="left" vertical="center" wrapText="1"/>
      <protection/>
    </xf>
    <xf numFmtId="0" fontId="0" fillId="28" borderId="12" xfId="60" applyFill="1" applyBorder="1" applyAlignment="1">
      <alignment horizontal="left" vertical="center" wrapText="1"/>
      <protection/>
    </xf>
    <xf numFmtId="0" fontId="0" fillId="28" borderId="14" xfId="60" applyFill="1" applyBorder="1" applyAlignment="1">
      <alignment horizontal="left" vertical="center" wrapText="1"/>
      <protection/>
    </xf>
    <xf numFmtId="0" fontId="19" fillId="0" borderId="13" xfId="60" applyFont="1" applyBorder="1" applyAlignment="1">
      <alignment horizontal="center" vertical="center" shrinkToFit="1"/>
      <protection/>
    </xf>
    <xf numFmtId="0" fontId="0" fillId="43" borderId="16" xfId="60" applyFill="1" applyBorder="1" applyAlignment="1">
      <alignment horizontal="center" vertical="center" shrinkToFit="1"/>
      <protection/>
    </xf>
    <xf numFmtId="0" fontId="0" fillId="43" borderId="101" xfId="60" applyFill="1" applyBorder="1" applyAlignment="1">
      <alignment horizontal="center" vertical="center" shrinkToFit="1"/>
      <protection/>
    </xf>
    <xf numFmtId="0" fontId="0" fillId="43" borderId="15" xfId="60" applyFill="1" applyBorder="1" applyAlignment="1">
      <alignment horizontal="center" vertical="center" shrinkToFit="1"/>
      <protection/>
    </xf>
    <xf numFmtId="0" fontId="78" fillId="0" borderId="102" xfId="60" applyNumberFormat="1" applyFont="1" applyFill="1" applyBorder="1" applyAlignment="1">
      <alignment horizontal="left" vertical="center" wrapText="1"/>
      <protection/>
    </xf>
    <xf numFmtId="0" fontId="0" fillId="0" borderId="91" xfId="60" applyNumberFormat="1" applyFont="1" applyFill="1" applyBorder="1" applyAlignment="1">
      <alignment horizontal="left" vertical="center" wrapText="1"/>
      <protection/>
    </xf>
    <xf numFmtId="0" fontId="0" fillId="0" borderId="17" xfId="60" applyNumberFormat="1" applyFont="1" applyFill="1" applyBorder="1" applyAlignment="1">
      <alignment horizontal="left" vertical="center" wrapText="1"/>
      <protection/>
    </xf>
    <xf numFmtId="0" fontId="0" fillId="0" borderId="103" xfId="60" applyNumberFormat="1" applyFont="1" applyFill="1" applyBorder="1" applyAlignment="1">
      <alignment horizontal="left" vertical="center" wrapText="1"/>
      <protection/>
    </xf>
    <xf numFmtId="0" fontId="0" fillId="44" borderId="47" xfId="60" applyFill="1" applyBorder="1" applyAlignment="1">
      <alignment horizontal="left" vertical="center" wrapText="1"/>
      <protection/>
    </xf>
    <xf numFmtId="0" fontId="0" fillId="44" borderId="26" xfId="60" applyFill="1" applyBorder="1" applyAlignment="1">
      <alignment horizontal="left" vertical="center" wrapText="1"/>
      <protection/>
    </xf>
    <xf numFmtId="0" fontId="0" fillId="44" borderId="11" xfId="60" applyFill="1" applyBorder="1" applyAlignment="1">
      <alignment horizontal="left" vertical="center" wrapText="1"/>
      <protection/>
    </xf>
    <xf numFmtId="0" fontId="0" fillId="44" borderId="48" xfId="60" applyFill="1" applyBorder="1" applyAlignment="1">
      <alignment horizontal="left" vertical="center" wrapText="1"/>
      <protection/>
    </xf>
    <xf numFmtId="0" fontId="0" fillId="44" borderId="12" xfId="60" applyFill="1" applyBorder="1" applyAlignment="1">
      <alignment horizontal="left" vertical="center" wrapText="1"/>
      <protection/>
    </xf>
    <xf numFmtId="0" fontId="0" fillId="44" borderId="14" xfId="60" applyFill="1" applyBorder="1" applyAlignment="1">
      <alignment horizontal="left" vertical="center" wrapText="1"/>
      <protection/>
    </xf>
    <xf numFmtId="0" fontId="0" fillId="45" borderId="47" xfId="60" applyFill="1" applyBorder="1" applyAlignment="1">
      <alignment horizontal="left" vertical="center" wrapText="1"/>
      <protection/>
    </xf>
    <xf numFmtId="0" fontId="0" fillId="45" borderId="26" xfId="60" applyFill="1" applyBorder="1" applyAlignment="1">
      <alignment horizontal="left" vertical="center" wrapText="1"/>
      <protection/>
    </xf>
    <xf numFmtId="0" fontId="0" fillId="45" borderId="11" xfId="60" applyFill="1" applyBorder="1" applyAlignment="1">
      <alignment horizontal="left" vertical="center" wrapText="1"/>
      <protection/>
    </xf>
    <xf numFmtId="0" fontId="0" fillId="45" borderId="48" xfId="60" applyFill="1" applyBorder="1" applyAlignment="1">
      <alignment horizontal="left" vertical="center" wrapText="1"/>
      <protection/>
    </xf>
    <xf numFmtId="0" fontId="0" fillId="45" borderId="12" xfId="60" applyFill="1" applyBorder="1" applyAlignment="1">
      <alignment horizontal="left" vertical="center" wrapText="1"/>
      <protection/>
    </xf>
    <xf numFmtId="0" fontId="0" fillId="45" borderId="14" xfId="60" applyFill="1" applyBorder="1" applyAlignment="1">
      <alignment horizontal="left" vertical="center" wrapText="1"/>
      <protection/>
    </xf>
    <xf numFmtId="0" fontId="0" fillId="46" borderId="47" xfId="60" applyFill="1" applyBorder="1" applyAlignment="1">
      <alignment horizontal="left" vertical="center" wrapText="1"/>
      <protection/>
    </xf>
    <xf numFmtId="0" fontId="0" fillId="46" borderId="26" xfId="60" applyFill="1" applyBorder="1" applyAlignment="1">
      <alignment horizontal="left" vertical="center" wrapText="1"/>
      <protection/>
    </xf>
    <xf numFmtId="0" fontId="0" fillId="46" borderId="11" xfId="60" applyFill="1" applyBorder="1" applyAlignment="1">
      <alignment horizontal="left" vertical="center" wrapText="1"/>
      <protection/>
    </xf>
    <xf numFmtId="0" fontId="0" fillId="46" borderId="48" xfId="60" applyFill="1" applyBorder="1" applyAlignment="1">
      <alignment horizontal="left" vertical="center" wrapText="1"/>
      <protection/>
    </xf>
    <xf numFmtId="0" fontId="0" fillId="46" borderId="12" xfId="60" applyFill="1" applyBorder="1" applyAlignment="1">
      <alignment horizontal="left" vertical="center" wrapText="1"/>
      <protection/>
    </xf>
    <xf numFmtId="0" fontId="0" fillId="46" borderId="14" xfId="60" applyFill="1" applyBorder="1" applyAlignment="1">
      <alignment horizontal="left" vertical="center" wrapText="1"/>
      <protection/>
    </xf>
    <xf numFmtId="0" fontId="0" fillId="47" borderId="47" xfId="60" applyFill="1" applyBorder="1" applyAlignment="1">
      <alignment horizontal="left" vertical="center" wrapText="1"/>
      <protection/>
    </xf>
    <xf numFmtId="0" fontId="0" fillId="47" borderId="26" xfId="60" applyFill="1" applyBorder="1" applyAlignment="1">
      <alignment horizontal="left" vertical="center" wrapText="1"/>
      <protection/>
    </xf>
    <xf numFmtId="0" fontId="0" fillId="47" borderId="11" xfId="60" applyFill="1" applyBorder="1" applyAlignment="1">
      <alignment horizontal="left" vertical="center" wrapText="1"/>
      <protection/>
    </xf>
    <xf numFmtId="0" fontId="0" fillId="47" borderId="48" xfId="60" applyFill="1" applyBorder="1" applyAlignment="1">
      <alignment horizontal="left" vertical="center" wrapText="1"/>
      <protection/>
    </xf>
    <xf numFmtId="0" fontId="0" fillId="47" borderId="12" xfId="60" applyFill="1" applyBorder="1" applyAlignment="1">
      <alignment horizontal="left" vertical="center" wrapText="1"/>
      <protection/>
    </xf>
    <xf numFmtId="0" fontId="0" fillId="47" borderId="14" xfId="60" applyFill="1" applyBorder="1" applyAlignment="1">
      <alignment horizontal="left" vertical="center" wrapText="1"/>
      <protection/>
    </xf>
    <xf numFmtId="0" fontId="0" fillId="48" borderId="102" xfId="60" applyNumberFormat="1" applyFont="1" applyFill="1" applyBorder="1" applyAlignment="1">
      <alignment horizontal="left" vertical="center" wrapText="1"/>
      <protection/>
    </xf>
    <xf numFmtId="0" fontId="0" fillId="48" borderId="91" xfId="60" applyNumberFormat="1" applyFont="1" applyFill="1" applyBorder="1" applyAlignment="1">
      <alignment horizontal="left" vertical="center" wrapText="1"/>
      <protection/>
    </xf>
    <xf numFmtId="0" fontId="0" fillId="48" borderId="44" xfId="60" applyNumberFormat="1" applyFont="1" applyFill="1" applyBorder="1" applyAlignment="1">
      <alignment horizontal="left" vertical="center" wrapText="1"/>
      <protection/>
    </xf>
    <xf numFmtId="0" fontId="0" fillId="48" borderId="92" xfId="60" applyNumberFormat="1" applyFont="1" applyFill="1" applyBorder="1" applyAlignment="1">
      <alignment horizontal="left" vertical="center" wrapText="1"/>
      <protection/>
    </xf>
    <xf numFmtId="0" fontId="0" fillId="48" borderId="104" xfId="60" applyNumberFormat="1" applyFont="1" applyFill="1" applyBorder="1" applyAlignment="1">
      <alignment horizontal="left" vertical="center" wrapText="1"/>
      <protection/>
    </xf>
    <xf numFmtId="0" fontId="0" fillId="48" borderId="94" xfId="60" applyNumberFormat="1" applyFont="1" applyFill="1" applyBorder="1" applyAlignment="1">
      <alignment horizontal="left" vertical="center" wrapText="1"/>
      <protection/>
    </xf>
    <xf numFmtId="0" fontId="0" fillId="49" borderId="102" xfId="60" applyNumberFormat="1" applyFont="1" applyFill="1" applyBorder="1" applyAlignment="1">
      <alignment horizontal="left" vertical="center" wrapText="1"/>
      <protection/>
    </xf>
    <xf numFmtId="0" fontId="0" fillId="49" borderId="91" xfId="60" applyNumberFormat="1" applyFont="1" applyFill="1" applyBorder="1" applyAlignment="1">
      <alignment horizontal="left" vertical="center" wrapText="1"/>
      <protection/>
    </xf>
    <xf numFmtId="0" fontId="0" fillId="49" borderId="44" xfId="60" applyNumberFormat="1" applyFont="1" applyFill="1" applyBorder="1" applyAlignment="1">
      <alignment horizontal="left" vertical="center" wrapText="1"/>
      <protection/>
    </xf>
    <xf numFmtId="0" fontId="0" fillId="49" borderId="92" xfId="60" applyNumberFormat="1" applyFont="1" applyFill="1" applyBorder="1" applyAlignment="1">
      <alignment horizontal="left" vertical="center" wrapText="1"/>
      <protection/>
    </xf>
    <xf numFmtId="0" fontId="0" fillId="49" borderId="17" xfId="60" applyNumberFormat="1" applyFont="1" applyFill="1" applyBorder="1" applyAlignment="1">
      <alignment horizontal="left" vertical="center" wrapText="1"/>
      <protection/>
    </xf>
    <xf numFmtId="0" fontId="0" fillId="49" borderId="103" xfId="60" applyNumberFormat="1" applyFont="1" applyFill="1" applyBorder="1" applyAlignment="1">
      <alignment horizontal="left" vertical="center" wrapText="1"/>
      <protection/>
    </xf>
    <xf numFmtId="0" fontId="0" fillId="0" borderId="105" xfId="60" applyNumberFormat="1" applyFont="1" applyFill="1" applyBorder="1" applyAlignment="1">
      <alignment horizontal="left" vertical="center"/>
      <protection/>
    </xf>
    <xf numFmtId="0" fontId="0" fillId="0" borderId="106" xfId="60" applyNumberFormat="1" applyFont="1" applyFill="1" applyBorder="1" applyAlignment="1">
      <alignment horizontal="left" vertical="center"/>
      <protection/>
    </xf>
    <xf numFmtId="0" fontId="0" fillId="51" borderId="102" xfId="60" applyNumberFormat="1" applyFont="1" applyFill="1" applyBorder="1" applyAlignment="1">
      <alignment horizontal="left" vertical="center" wrapText="1"/>
      <protection/>
    </xf>
    <xf numFmtId="0" fontId="0" fillId="51" borderId="91" xfId="60" applyNumberFormat="1" applyFont="1" applyFill="1" applyBorder="1" applyAlignment="1">
      <alignment horizontal="left" vertical="center" wrapText="1"/>
      <protection/>
    </xf>
    <xf numFmtId="0" fontId="0" fillId="51" borderId="44" xfId="60" applyNumberFormat="1" applyFont="1" applyFill="1" applyBorder="1" applyAlignment="1">
      <alignment horizontal="left" vertical="center" wrapText="1"/>
      <protection/>
    </xf>
    <xf numFmtId="0" fontId="0" fillId="51" borderId="92" xfId="60" applyNumberFormat="1" applyFont="1" applyFill="1" applyBorder="1" applyAlignment="1">
      <alignment horizontal="left" vertical="center" wrapText="1"/>
      <protection/>
    </xf>
    <xf numFmtId="0" fontId="0" fillId="52" borderId="102" xfId="60" applyNumberFormat="1" applyFont="1" applyFill="1" applyBorder="1" applyAlignment="1">
      <alignment horizontal="left" vertical="center" wrapText="1"/>
      <protection/>
    </xf>
    <xf numFmtId="0" fontId="0" fillId="52" borderId="91" xfId="60" applyNumberFormat="1" applyFont="1" applyFill="1" applyBorder="1" applyAlignment="1">
      <alignment horizontal="left" vertical="center" wrapText="1"/>
      <protection/>
    </xf>
    <xf numFmtId="0" fontId="0" fillId="52" borderId="44" xfId="60" applyNumberFormat="1" applyFont="1" applyFill="1" applyBorder="1" applyAlignment="1">
      <alignment horizontal="left" vertical="center" wrapText="1"/>
      <protection/>
    </xf>
    <xf numFmtId="0" fontId="0" fillId="52" borderId="92" xfId="60" applyNumberFormat="1" applyFont="1" applyFill="1" applyBorder="1" applyAlignment="1">
      <alignment horizontal="left" vertical="center" wrapText="1"/>
      <protection/>
    </xf>
    <xf numFmtId="0" fontId="0" fillId="52" borderId="104" xfId="60" applyNumberFormat="1" applyFont="1" applyFill="1" applyBorder="1" applyAlignment="1">
      <alignment horizontal="left" vertical="center" wrapText="1"/>
      <protection/>
    </xf>
    <xf numFmtId="0" fontId="0" fillId="52" borderId="94" xfId="60" applyNumberFormat="1" applyFont="1" applyFill="1" applyBorder="1" applyAlignment="1">
      <alignment horizontal="left" vertical="center" wrapText="1"/>
      <protection/>
    </xf>
    <xf numFmtId="0" fontId="0" fillId="50" borderId="58" xfId="60" applyNumberFormat="1" applyFont="1" applyFill="1" applyBorder="1" applyAlignment="1">
      <alignment horizontal="left" vertical="center"/>
      <protection/>
    </xf>
    <xf numFmtId="0" fontId="0" fillId="50" borderId="41" xfId="60" applyNumberFormat="1" applyFont="1" applyFill="1" applyBorder="1" applyAlignment="1">
      <alignment horizontal="left" vertical="center"/>
      <protection/>
    </xf>
    <xf numFmtId="0" fontId="78" fillId="48" borderId="44" xfId="60" applyNumberFormat="1" applyFont="1" applyFill="1" applyBorder="1" applyAlignment="1">
      <alignment horizontal="left" vertical="center" wrapText="1"/>
      <protection/>
    </xf>
    <xf numFmtId="0" fontId="93" fillId="45" borderId="102" xfId="60" applyNumberFormat="1" applyFont="1" applyFill="1" applyBorder="1" applyAlignment="1">
      <alignment horizontal="left" vertical="center" wrapText="1"/>
      <protection/>
    </xf>
    <xf numFmtId="0" fontId="93" fillId="45" borderId="91" xfId="60" applyNumberFormat="1" applyFont="1" applyFill="1" applyBorder="1" applyAlignment="1">
      <alignment horizontal="left" vertical="center" wrapText="1"/>
      <protection/>
    </xf>
    <xf numFmtId="0" fontId="93" fillId="45" borderId="44" xfId="60" applyNumberFormat="1" applyFont="1" applyFill="1" applyBorder="1" applyAlignment="1">
      <alignment horizontal="left" vertical="center" wrapText="1"/>
      <protection/>
    </xf>
    <xf numFmtId="0" fontId="93" fillId="45" borderId="92" xfId="60" applyNumberFormat="1" applyFont="1" applyFill="1" applyBorder="1" applyAlignment="1">
      <alignment horizontal="left" vertical="center" wrapText="1"/>
      <protection/>
    </xf>
    <xf numFmtId="0" fontId="93" fillId="45" borderId="104" xfId="60" applyNumberFormat="1" applyFont="1" applyFill="1" applyBorder="1" applyAlignment="1">
      <alignment horizontal="left" vertical="center" wrapText="1"/>
      <protection/>
    </xf>
    <xf numFmtId="0" fontId="93" fillId="45" borderId="94" xfId="60" applyNumberFormat="1" applyFont="1" applyFill="1" applyBorder="1" applyAlignment="1">
      <alignment horizontal="left" vertical="center" wrapText="1"/>
      <protection/>
    </xf>
    <xf numFmtId="0" fontId="0" fillId="53" borderId="95" xfId="60" applyNumberFormat="1" applyFont="1" applyFill="1" applyBorder="1" applyAlignment="1">
      <alignment horizontal="left" vertical="center" wrapText="1"/>
      <protection/>
    </xf>
    <xf numFmtId="0" fontId="0" fillId="53" borderId="96" xfId="60" applyNumberFormat="1" applyFont="1" applyFill="1" applyBorder="1" applyAlignment="1">
      <alignment horizontal="left" vertical="center" wrapText="1"/>
      <protection/>
    </xf>
    <xf numFmtId="0" fontId="0" fillId="53" borderId="44" xfId="60" applyNumberFormat="1" applyFont="1" applyFill="1" applyBorder="1" applyAlignment="1">
      <alignment horizontal="left" vertical="center" wrapText="1"/>
      <protection/>
    </xf>
    <xf numFmtId="0" fontId="0" fillId="53" borderId="45" xfId="60" applyNumberFormat="1" applyFont="1" applyFill="1" applyBorder="1" applyAlignment="1">
      <alignment horizontal="left" vertical="center" wrapText="1"/>
      <protection/>
    </xf>
    <xf numFmtId="0" fontId="0" fillId="53" borderId="99" xfId="60" applyNumberFormat="1" applyFont="1" applyFill="1" applyBorder="1" applyAlignment="1">
      <alignment horizontal="left" vertical="center" wrapText="1"/>
      <protection/>
    </xf>
    <xf numFmtId="0" fontId="0" fillId="53" borderId="100" xfId="60" applyNumberFormat="1" applyFont="1" applyFill="1" applyBorder="1" applyAlignment="1">
      <alignment horizontal="left" vertical="center" wrapText="1"/>
      <protection/>
    </xf>
    <xf numFmtId="0" fontId="0" fillId="51" borderId="95" xfId="60" applyNumberFormat="1" applyFont="1" applyFill="1" applyBorder="1" applyAlignment="1">
      <alignment horizontal="left" vertical="center" wrapText="1"/>
      <protection/>
    </xf>
    <xf numFmtId="0" fontId="0" fillId="51" borderId="96" xfId="60" applyNumberFormat="1" applyFont="1" applyFill="1" applyBorder="1" applyAlignment="1">
      <alignment horizontal="left" vertical="center" wrapText="1"/>
      <protection/>
    </xf>
    <xf numFmtId="0" fontId="0" fillId="51" borderId="45" xfId="60" applyNumberFormat="1" applyFont="1" applyFill="1" applyBorder="1" applyAlignment="1">
      <alignment horizontal="left" vertical="center" wrapText="1"/>
      <protection/>
    </xf>
    <xf numFmtId="0" fontId="0" fillId="51" borderId="99" xfId="60" applyNumberFormat="1" applyFont="1" applyFill="1" applyBorder="1" applyAlignment="1">
      <alignment horizontal="left" vertical="center" wrapText="1"/>
      <protection/>
    </xf>
    <xf numFmtId="0" fontId="0" fillId="51" borderId="100" xfId="60" applyNumberFormat="1" applyFont="1" applyFill="1" applyBorder="1" applyAlignment="1">
      <alignment horizontal="left" vertical="center" wrapText="1"/>
      <protection/>
    </xf>
    <xf numFmtId="0" fontId="0" fillId="52" borderId="95" xfId="60" applyNumberFormat="1" applyFont="1" applyFill="1" applyBorder="1" applyAlignment="1">
      <alignment horizontal="left" vertical="top" wrapText="1"/>
      <protection/>
    </xf>
    <xf numFmtId="0" fontId="0" fillId="52" borderId="96" xfId="60" applyNumberFormat="1" applyFont="1" applyFill="1" applyBorder="1" applyAlignment="1">
      <alignment horizontal="left" vertical="top" wrapText="1"/>
      <protection/>
    </xf>
    <xf numFmtId="0" fontId="0" fillId="52" borderId="44" xfId="60" applyNumberFormat="1" applyFont="1" applyFill="1" applyBorder="1" applyAlignment="1">
      <alignment horizontal="left" vertical="top" wrapText="1"/>
      <protection/>
    </xf>
    <xf numFmtId="0" fontId="0" fillId="52" borderId="45" xfId="60" applyNumberFormat="1" applyFont="1" applyFill="1" applyBorder="1" applyAlignment="1">
      <alignment horizontal="left" vertical="top" wrapText="1"/>
      <protection/>
    </xf>
    <xf numFmtId="0" fontId="0" fillId="52" borderId="99" xfId="60" applyNumberFormat="1" applyFont="1" applyFill="1" applyBorder="1" applyAlignment="1">
      <alignment horizontal="left" vertical="top" wrapText="1"/>
      <protection/>
    </xf>
    <xf numFmtId="0" fontId="0" fillId="52" borderId="100" xfId="60" applyNumberFormat="1" applyFont="1" applyFill="1" applyBorder="1" applyAlignment="1">
      <alignment horizontal="left" vertical="top" wrapText="1"/>
      <protection/>
    </xf>
    <xf numFmtId="0" fontId="0" fillId="50" borderId="17" xfId="60" applyNumberFormat="1" applyFont="1" applyFill="1" applyBorder="1" applyAlignment="1">
      <alignment horizontal="left" vertical="center"/>
      <protection/>
    </xf>
    <xf numFmtId="0" fontId="0" fillId="50" borderId="19" xfId="60" applyNumberFormat="1" applyFont="1" applyFill="1" applyBorder="1" applyAlignment="1">
      <alignment horizontal="left" vertical="center"/>
      <protection/>
    </xf>
    <xf numFmtId="0" fontId="0" fillId="43" borderId="16" xfId="60" applyFill="1" applyBorder="1" applyAlignment="1">
      <alignment horizontal="center" vertical="center"/>
      <protection/>
    </xf>
    <xf numFmtId="0" fontId="0" fillId="43" borderId="15" xfId="60" applyFill="1" applyBorder="1" applyAlignment="1">
      <alignment horizontal="center" vertical="center"/>
      <protection/>
    </xf>
    <xf numFmtId="176" fontId="8" fillId="0" borderId="11"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176" fontId="8" fillId="0" borderId="48" xfId="0" applyNumberFormat="1" applyFont="1" applyFill="1" applyBorder="1" applyAlignment="1">
      <alignment horizontal="center" vertical="center" shrinkToFit="1"/>
    </xf>
    <xf numFmtId="0" fontId="19" fillId="0" borderId="0" xfId="60" applyFont="1" applyBorder="1" applyAlignment="1">
      <alignment horizontal="center" vertical="center" shrinkToFit="1"/>
      <protection/>
    </xf>
    <xf numFmtId="0" fontId="0" fillId="43" borderId="61" xfId="60" applyFill="1" applyBorder="1" applyAlignment="1">
      <alignment horizontal="center" vertical="center" shrinkToFit="1"/>
      <protection/>
    </xf>
    <xf numFmtId="0" fontId="0" fillId="43" borderId="107" xfId="60" applyFill="1" applyBorder="1" applyAlignment="1">
      <alignment horizontal="center" vertical="center" shrinkToFit="1"/>
      <protection/>
    </xf>
    <xf numFmtId="0" fontId="1" fillId="43" borderId="12" xfId="60" applyFont="1" applyFill="1" applyBorder="1" applyAlignment="1">
      <alignment horizontal="center" vertical="center"/>
      <protection/>
    </xf>
    <xf numFmtId="0" fontId="1" fillId="43" borderId="69" xfId="60" applyFont="1" applyFill="1" applyBorder="1" applyAlignment="1">
      <alignment horizontal="center" vertical="center"/>
      <protection/>
    </xf>
    <xf numFmtId="0" fontId="21" fillId="43" borderId="47" xfId="60" applyFont="1" applyFill="1" applyBorder="1" applyAlignment="1">
      <alignment horizontal="center" vertical="center" wrapText="1"/>
      <protection/>
    </xf>
    <xf numFmtId="0" fontId="21" fillId="0" borderId="26" xfId="60" applyFont="1" applyBorder="1" applyAlignment="1">
      <alignment vertical="center"/>
      <protection/>
    </xf>
    <xf numFmtId="0" fontId="21" fillId="0" borderId="12" xfId="60" applyFont="1" applyBorder="1" applyAlignment="1">
      <alignment vertical="center"/>
      <protection/>
    </xf>
    <xf numFmtId="0" fontId="21" fillId="0" borderId="14" xfId="60" applyFont="1" applyBorder="1" applyAlignment="1">
      <alignment vertical="center"/>
      <protection/>
    </xf>
    <xf numFmtId="0" fontId="1" fillId="43" borderId="16" xfId="60" applyFont="1" applyFill="1" applyBorder="1" applyAlignment="1">
      <alignment horizontal="center" vertical="center"/>
      <protection/>
    </xf>
    <xf numFmtId="0" fontId="1" fillId="43" borderId="64" xfId="60" applyFont="1" applyFill="1" applyBorder="1" applyAlignment="1">
      <alignment horizontal="center" vertical="center"/>
      <protection/>
    </xf>
    <xf numFmtId="0" fontId="1" fillId="43" borderId="62" xfId="60" applyFont="1" applyFill="1" applyBorder="1" applyAlignment="1">
      <alignment horizontal="center" vertical="center"/>
      <protection/>
    </xf>
    <xf numFmtId="0" fontId="1" fillId="43" borderId="66" xfId="60" applyFont="1" applyFill="1" applyBorder="1" applyAlignment="1">
      <alignment horizontal="center" vertical="center"/>
      <protection/>
    </xf>
    <xf numFmtId="0" fontId="16" fillId="43" borderId="16" xfId="60" applyFont="1" applyFill="1" applyBorder="1" applyAlignment="1">
      <alignment horizontal="center" vertical="center"/>
      <protection/>
    </xf>
    <xf numFmtId="0" fontId="16" fillId="43" borderId="64" xfId="60" applyFont="1" applyFill="1" applyBorder="1" applyAlignment="1">
      <alignment horizontal="center" vertical="center"/>
      <protection/>
    </xf>
    <xf numFmtId="0" fontId="16" fillId="43" borderId="12" xfId="60" applyFont="1" applyFill="1" applyBorder="1" applyAlignment="1">
      <alignment horizontal="center" vertical="center"/>
      <protection/>
    </xf>
    <xf numFmtId="0" fontId="16" fillId="43" borderId="69" xfId="60" applyFont="1" applyFill="1" applyBorder="1" applyAlignment="1">
      <alignment horizontal="center" vertical="center"/>
      <protection/>
    </xf>
    <xf numFmtId="0" fontId="11" fillId="43" borderId="62" xfId="60" applyFont="1" applyFill="1" applyBorder="1" applyAlignment="1">
      <alignment horizontal="left" vertical="center"/>
      <protection/>
    </xf>
    <xf numFmtId="0" fontId="11" fillId="43" borderId="66" xfId="60" applyFont="1" applyFill="1" applyBorder="1" applyAlignment="1">
      <alignment horizontal="left" vertical="center"/>
      <protection/>
    </xf>
    <xf numFmtId="0" fontId="16" fillId="0" borderId="64" xfId="60" applyFont="1" applyBorder="1" applyAlignment="1">
      <alignment horizontal="center" vertical="center"/>
      <protection/>
    </xf>
    <xf numFmtId="0" fontId="16" fillId="43" borderId="62" xfId="60" applyFont="1" applyFill="1" applyBorder="1" applyAlignment="1">
      <alignment horizontal="center" vertical="center"/>
      <protection/>
    </xf>
    <xf numFmtId="0" fontId="16" fillId="43" borderId="66" xfId="60" applyFont="1" applyFill="1" applyBorder="1" applyAlignment="1">
      <alignment horizontal="center" vertical="center"/>
      <protection/>
    </xf>
    <xf numFmtId="0" fontId="16" fillId="43" borderId="67" xfId="60" applyFont="1" applyFill="1" applyBorder="1" applyAlignment="1">
      <alignment horizontal="center" vertical="center"/>
      <protection/>
    </xf>
    <xf numFmtId="0" fontId="16" fillId="43" borderId="68" xfId="60" applyFont="1" applyFill="1" applyBorder="1" applyAlignment="1">
      <alignment horizontal="center" vertical="center"/>
      <protection/>
    </xf>
    <xf numFmtId="0" fontId="0" fillId="43" borderId="62" xfId="60" applyFill="1" applyBorder="1" applyAlignment="1">
      <alignment horizontal="center" vertical="center"/>
      <protection/>
    </xf>
    <xf numFmtId="0" fontId="0" fillId="43" borderId="66" xfId="60" applyFill="1" applyBorder="1" applyAlignment="1">
      <alignment horizontal="center" vertical="center"/>
      <protection/>
    </xf>
    <xf numFmtId="0" fontId="0" fillId="43" borderId="12" xfId="60" applyFill="1" applyBorder="1" applyAlignment="1">
      <alignment horizontal="center" vertical="center"/>
      <protection/>
    </xf>
    <xf numFmtId="0" fontId="0" fillId="43" borderId="69" xfId="60" applyFill="1" applyBorder="1" applyAlignment="1">
      <alignment horizontal="center" vertical="center"/>
      <protection/>
    </xf>
    <xf numFmtId="0" fontId="0" fillId="43" borderId="64" xfId="60" applyFill="1" applyBorder="1" applyAlignment="1">
      <alignment horizontal="center" vertical="center"/>
      <protection/>
    </xf>
    <xf numFmtId="0" fontId="0" fillId="43" borderId="67" xfId="60" applyFill="1" applyBorder="1" applyAlignment="1">
      <alignment horizontal="center" vertical="center"/>
      <protection/>
    </xf>
    <xf numFmtId="0" fontId="0" fillId="43" borderId="68" xfId="60" applyFill="1" applyBorder="1" applyAlignment="1">
      <alignment horizontal="center" vertical="center"/>
      <protection/>
    </xf>
    <xf numFmtId="0" fontId="1" fillId="43" borderId="108" xfId="60" applyFont="1" applyFill="1" applyBorder="1" applyAlignment="1">
      <alignment horizontal="left" vertical="center"/>
      <protection/>
    </xf>
    <xf numFmtId="0" fontId="1" fillId="43" borderId="109" xfId="60" applyFont="1" applyFill="1" applyBorder="1" applyAlignment="1">
      <alignment horizontal="left" vertical="center"/>
      <protection/>
    </xf>
    <xf numFmtId="0" fontId="16" fillId="0" borderId="69" xfId="60" applyFont="1" applyBorder="1" applyAlignment="1">
      <alignment horizontal="center" vertical="center"/>
      <protection/>
    </xf>
    <xf numFmtId="0" fontId="16" fillId="0" borderId="93" xfId="60" applyFont="1" applyFill="1" applyBorder="1" applyAlignment="1">
      <alignment horizontal="center" vertical="center"/>
      <protection/>
    </xf>
    <xf numFmtId="0" fontId="16" fillId="0" borderId="94" xfId="60" applyFont="1" applyFill="1" applyBorder="1" applyAlignment="1">
      <alignment horizontal="center" vertical="center"/>
      <protection/>
    </xf>
    <xf numFmtId="0" fontId="23" fillId="43" borderId="16" xfId="61" applyFont="1" applyFill="1" applyBorder="1" applyAlignment="1">
      <alignment horizontal="center" vertical="center"/>
      <protection/>
    </xf>
    <xf numFmtId="0" fontId="1" fillId="0" borderId="101" xfId="60" applyFont="1" applyBorder="1" applyAlignment="1">
      <alignment horizontal="center" vertical="center"/>
      <protection/>
    </xf>
    <xf numFmtId="0" fontId="1" fillId="0" borderId="15" xfId="60" applyFont="1" applyBorder="1" applyAlignment="1">
      <alignment horizontal="center" vertical="center"/>
      <protection/>
    </xf>
    <xf numFmtId="0" fontId="21" fillId="43" borderId="16" xfId="60" applyFont="1" applyFill="1" applyBorder="1" applyAlignment="1">
      <alignment horizontal="center" vertical="center"/>
      <protection/>
    </xf>
    <xf numFmtId="0" fontId="21" fillId="0" borderId="64" xfId="60" applyFont="1" applyBorder="1" applyAlignment="1">
      <alignment horizontal="center" vertical="center"/>
      <protection/>
    </xf>
    <xf numFmtId="0" fontId="0" fillId="0" borderId="93" xfId="60" applyFill="1" applyBorder="1" applyAlignment="1">
      <alignment horizontal="center" vertical="center"/>
      <protection/>
    </xf>
    <xf numFmtId="0" fontId="0" fillId="0" borderId="94" xfId="60" applyFill="1" applyBorder="1" applyAlignment="1">
      <alignment horizontal="center" vertical="center"/>
      <protection/>
    </xf>
    <xf numFmtId="0" fontId="0" fillId="0" borderId="66" xfId="60" applyBorder="1" applyAlignment="1">
      <alignment horizontal="center" vertical="center"/>
      <protection/>
    </xf>
    <xf numFmtId="0" fontId="21" fillId="43" borderId="12" xfId="60" applyFont="1" applyFill="1" applyBorder="1" applyAlignment="1">
      <alignment horizontal="center" vertical="center"/>
      <protection/>
    </xf>
    <xf numFmtId="0" fontId="21" fillId="0" borderId="69" xfId="60" applyFont="1" applyBorder="1" applyAlignment="1">
      <alignment horizontal="center" vertical="center"/>
      <protection/>
    </xf>
    <xf numFmtId="0" fontId="21" fillId="43" borderId="64" xfId="60"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1" fillId="0" borderId="101" xfId="60" applyFont="1" applyFill="1" applyBorder="1" applyAlignment="1">
      <alignment horizontal="center" vertical="center"/>
      <protection/>
    </xf>
    <xf numFmtId="0" fontId="1" fillId="0" borderId="15" xfId="60" applyFont="1" applyFill="1" applyBorder="1" applyAlignment="1">
      <alignment horizontal="center" vertical="center"/>
      <protection/>
    </xf>
    <xf numFmtId="0" fontId="21" fillId="43" borderId="108" xfId="60" applyFont="1" applyFill="1" applyBorder="1" applyAlignment="1">
      <alignment horizontal="center" vertical="center"/>
      <protection/>
    </xf>
    <xf numFmtId="0" fontId="0" fillId="0" borderId="110" xfId="60" applyBorder="1" applyAlignment="1">
      <alignment horizontal="center" vertical="center"/>
      <protection/>
    </xf>
    <xf numFmtId="0" fontId="0" fillId="0" borderId="109" xfId="60" applyBorder="1" applyAlignment="1">
      <alignment horizontal="center" vertical="center"/>
      <protection/>
    </xf>
    <xf numFmtId="0" fontId="23" fillId="43" borderId="47" xfId="61" applyFont="1" applyFill="1" applyBorder="1" applyAlignment="1">
      <alignment horizontal="center" vertical="center"/>
      <protection/>
    </xf>
    <xf numFmtId="0" fontId="1" fillId="0" borderId="74" xfId="60" applyFont="1" applyBorder="1" applyAlignment="1">
      <alignment horizontal="center" vertical="center"/>
      <protection/>
    </xf>
    <xf numFmtId="0" fontId="1" fillId="0" borderId="26" xfId="60" applyFont="1" applyBorder="1" applyAlignment="1">
      <alignment horizontal="center" vertical="center"/>
      <protection/>
    </xf>
    <xf numFmtId="0" fontId="0" fillId="43" borderId="47" xfId="60" applyFill="1" applyBorder="1" applyAlignment="1">
      <alignment horizontal="center" vertical="center"/>
      <protection/>
    </xf>
    <xf numFmtId="0" fontId="0" fillId="0" borderId="111" xfId="60" applyBorder="1" applyAlignment="1">
      <alignment horizontal="center" vertical="center"/>
      <protection/>
    </xf>
    <xf numFmtId="0" fontId="0" fillId="43" borderId="11" xfId="60" applyFill="1" applyBorder="1" applyAlignment="1">
      <alignment horizontal="center" vertical="center"/>
      <protection/>
    </xf>
    <xf numFmtId="0" fontId="0" fillId="43" borderId="92" xfId="60" applyFill="1" applyBorder="1" applyAlignment="1">
      <alignment horizontal="center" vertical="center"/>
      <protection/>
    </xf>
    <xf numFmtId="0" fontId="21" fillId="43" borderId="110" xfId="60" applyFont="1" applyFill="1" applyBorder="1" applyAlignment="1">
      <alignment horizontal="center" vertical="center"/>
      <protection/>
    </xf>
    <xf numFmtId="0" fontId="21" fillId="43" borderId="112" xfId="60" applyFont="1" applyFill="1" applyBorder="1" applyAlignment="1">
      <alignment horizontal="center" vertical="center"/>
      <protection/>
    </xf>
    <xf numFmtId="0" fontId="0" fillId="35" borderId="10" xfId="60" applyFill="1" applyBorder="1" applyAlignment="1">
      <alignment horizontal="center" vertical="center" shrinkToFit="1"/>
      <protection/>
    </xf>
    <xf numFmtId="56" fontId="0" fillId="35" borderId="20" xfId="60" applyNumberFormat="1" applyFill="1" applyBorder="1" applyAlignment="1">
      <alignment horizontal="center" vertical="center"/>
      <protection/>
    </xf>
    <xf numFmtId="56" fontId="0" fillId="35" borderId="33" xfId="60" applyNumberFormat="1" applyFill="1" applyBorder="1" applyAlignment="1">
      <alignment horizontal="center" vertical="center"/>
      <protection/>
    </xf>
    <xf numFmtId="56" fontId="0" fillId="35" borderId="31" xfId="60" applyNumberFormat="1" applyFill="1" applyBorder="1" applyAlignment="1">
      <alignment horizontal="center" vertical="center"/>
      <protection/>
    </xf>
    <xf numFmtId="0" fontId="0" fillId="35" borderId="20" xfId="60" applyFill="1" applyBorder="1" applyAlignment="1">
      <alignment horizontal="center" vertical="center"/>
      <protection/>
    </xf>
    <xf numFmtId="0" fontId="0" fillId="35" borderId="33" xfId="60" applyFill="1" applyBorder="1" applyAlignment="1">
      <alignment horizontal="center" vertical="center"/>
      <protection/>
    </xf>
    <xf numFmtId="0" fontId="0" fillId="35" borderId="31" xfId="60" applyFill="1" applyBorder="1" applyAlignment="1">
      <alignment horizontal="center" vertical="center"/>
      <protection/>
    </xf>
    <xf numFmtId="0" fontId="0" fillId="35" borderId="20" xfId="60" applyFill="1" applyBorder="1" applyAlignment="1">
      <alignment horizontal="center" vertical="center" wrapText="1"/>
      <protection/>
    </xf>
    <xf numFmtId="0" fontId="0" fillId="35" borderId="33" xfId="60" applyFill="1" applyBorder="1" applyAlignment="1">
      <alignment horizontal="center" vertical="center" wrapText="1"/>
      <protection/>
    </xf>
    <xf numFmtId="0" fontId="0" fillId="35" borderId="31" xfId="60" applyFill="1" applyBorder="1" applyAlignment="1">
      <alignment horizontal="center" vertical="center" wrapText="1"/>
      <protection/>
    </xf>
    <xf numFmtId="0" fontId="0" fillId="35" borderId="20" xfId="60" applyFill="1" applyBorder="1" applyAlignment="1">
      <alignment horizontal="left" vertical="center"/>
      <protection/>
    </xf>
    <xf numFmtId="0" fontId="0" fillId="35" borderId="33" xfId="60" applyFill="1" applyBorder="1" applyAlignment="1">
      <alignment horizontal="left" vertical="center"/>
      <protection/>
    </xf>
    <xf numFmtId="0" fontId="0" fillId="35" borderId="31" xfId="60" applyFill="1" applyBorder="1" applyAlignment="1">
      <alignment horizontal="left" vertical="center"/>
      <protection/>
    </xf>
    <xf numFmtId="0" fontId="0" fillId="35" borderId="10" xfId="60" applyFill="1" applyBorder="1" applyAlignment="1">
      <alignment horizontal="center" vertical="center"/>
      <protection/>
    </xf>
    <xf numFmtId="0" fontId="0" fillId="35" borderId="20" xfId="60" applyFill="1" applyBorder="1" applyAlignment="1">
      <alignment vertical="center"/>
      <protection/>
    </xf>
    <xf numFmtId="0" fontId="0" fillId="35" borderId="33" xfId="60" applyFill="1" applyBorder="1" applyAlignment="1">
      <alignment vertical="center"/>
      <protection/>
    </xf>
    <xf numFmtId="0" fontId="0" fillId="35" borderId="31" xfId="60" applyFill="1" applyBorder="1" applyAlignment="1">
      <alignment vertical="center"/>
      <protection/>
    </xf>
    <xf numFmtId="0" fontId="0" fillId="35" borderId="20" xfId="60" applyFill="1" applyBorder="1" applyAlignment="1">
      <alignment vertical="center" wrapText="1"/>
      <protection/>
    </xf>
    <xf numFmtId="0" fontId="0" fillId="35" borderId="33" xfId="60" applyFill="1" applyBorder="1" applyAlignment="1">
      <alignment vertical="center" wrapText="1"/>
      <protection/>
    </xf>
    <xf numFmtId="0" fontId="0" fillId="35" borderId="31" xfId="60" applyFill="1" applyBorder="1" applyAlignment="1">
      <alignment vertical="center" wrapText="1"/>
      <protection/>
    </xf>
    <xf numFmtId="0" fontId="0" fillId="35" borderId="16" xfId="60" applyFill="1" applyBorder="1" applyAlignment="1">
      <alignment horizontal="left" vertical="center"/>
      <protection/>
    </xf>
    <xf numFmtId="0" fontId="0" fillId="35" borderId="15" xfId="60" applyFill="1" applyBorder="1" applyAlignment="1">
      <alignment horizontal="left" vertical="center"/>
      <protection/>
    </xf>
    <xf numFmtId="0" fontId="83" fillId="35" borderId="16" xfId="60" applyFont="1" applyFill="1" applyBorder="1" applyAlignment="1">
      <alignment horizontal="left" vertical="center"/>
      <protection/>
    </xf>
    <xf numFmtId="0" fontId="83" fillId="35" borderId="15" xfId="60" applyFont="1" applyFill="1" applyBorder="1" applyAlignment="1">
      <alignment horizontal="left" vertical="center"/>
      <protection/>
    </xf>
    <xf numFmtId="0" fontId="81" fillId="35" borderId="20" xfId="60" applyFont="1" applyFill="1" applyBorder="1" applyAlignment="1">
      <alignment vertical="center" wrapText="1"/>
      <protection/>
    </xf>
    <xf numFmtId="0" fontId="81" fillId="35" borderId="33" xfId="60" applyFont="1" applyFill="1" applyBorder="1" applyAlignment="1">
      <alignment vertical="center" wrapText="1"/>
      <protection/>
    </xf>
    <xf numFmtId="0" fontId="81" fillId="35" borderId="31" xfId="60" applyFont="1" applyFill="1" applyBorder="1" applyAlignment="1">
      <alignment vertical="center" wrapText="1"/>
      <protection/>
    </xf>
    <xf numFmtId="0" fontId="63" fillId="35" borderId="20" xfId="60" applyFont="1" applyFill="1" applyBorder="1" applyAlignment="1">
      <alignment vertical="center" wrapText="1"/>
      <protection/>
    </xf>
    <xf numFmtId="0" fontId="63" fillId="35" borderId="33" xfId="60" applyFont="1" applyFill="1" applyBorder="1" applyAlignment="1">
      <alignment vertical="center" wrapText="1"/>
      <protection/>
    </xf>
    <xf numFmtId="0" fontId="63" fillId="35" borderId="31" xfId="60" applyFont="1" applyFill="1" applyBorder="1" applyAlignment="1">
      <alignment vertical="center" wrapText="1"/>
      <protection/>
    </xf>
    <xf numFmtId="0" fontId="81" fillId="6" borderId="47" xfId="60" applyFont="1" applyFill="1" applyBorder="1" applyAlignment="1">
      <alignment horizontal="center" vertical="center" shrinkToFit="1"/>
      <protection/>
    </xf>
    <xf numFmtId="0" fontId="81" fillId="6" borderId="74" xfId="60" applyFont="1" applyFill="1" applyBorder="1" applyAlignment="1">
      <alignment horizontal="center" vertical="center" shrinkToFit="1"/>
      <protection/>
    </xf>
    <xf numFmtId="0" fontId="81" fillId="6" borderId="26" xfId="60" applyFont="1" applyFill="1" applyBorder="1" applyAlignment="1">
      <alignment horizontal="center" vertical="center" shrinkToFit="1"/>
      <protection/>
    </xf>
    <xf numFmtId="0" fontId="81" fillId="6" borderId="12" xfId="60" applyFont="1" applyFill="1" applyBorder="1" applyAlignment="1">
      <alignment horizontal="center" vertical="center" shrinkToFit="1"/>
      <protection/>
    </xf>
    <xf numFmtId="0" fontId="81" fillId="6" borderId="13" xfId="60" applyFont="1" applyFill="1" applyBorder="1" applyAlignment="1">
      <alignment horizontal="center" vertical="center" shrinkToFit="1"/>
      <protection/>
    </xf>
    <xf numFmtId="0" fontId="81" fillId="6" borderId="14" xfId="60" applyFont="1" applyFill="1" applyBorder="1" applyAlignment="1">
      <alignment horizontal="center" vertical="center" shrinkToFit="1"/>
      <protection/>
    </xf>
    <xf numFmtId="0" fontId="0" fillId="5" borderId="47" xfId="60" applyFill="1" applyBorder="1" applyAlignment="1">
      <alignment horizontal="center" vertical="center" shrinkToFit="1"/>
      <protection/>
    </xf>
    <xf numFmtId="0" fontId="0" fillId="5" borderId="74" xfId="60" applyFill="1" applyBorder="1" applyAlignment="1">
      <alignment horizontal="center" vertical="center" shrinkToFit="1"/>
      <protection/>
    </xf>
    <xf numFmtId="0" fontId="0" fillId="5" borderId="26" xfId="60" applyFill="1" applyBorder="1" applyAlignment="1">
      <alignment horizontal="center" vertical="center" shrinkToFit="1"/>
      <protection/>
    </xf>
    <xf numFmtId="0" fontId="0" fillId="5" borderId="12" xfId="60" applyFill="1" applyBorder="1" applyAlignment="1">
      <alignment horizontal="center" vertical="center" shrinkToFit="1"/>
      <protection/>
    </xf>
    <xf numFmtId="0" fontId="0" fillId="5" borderId="13" xfId="60" applyFill="1" applyBorder="1" applyAlignment="1">
      <alignment horizontal="center" vertical="center" shrinkToFit="1"/>
      <protection/>
    </xf>
    <xf numFmtId="0" fontId="0" fillId="5" borderId="14" xfId="60" applyFill="1" applyBorder="1" applyAlignment="1">
      <alignment horizontal="center" vertical="center" shrinkToFit="1"/>
      <protection/>
    </xf>
    <xf numFmtId="56" fontId="0" fillId="35" borderId="20" xfId="60" applyNumberFormat="1" applyFill="1" applyBorder="1" applyAlignment="1" quotePrefix="1">
      <alignment horizontal="center" vertical="center" wrapText="1" shrinkToFit="1"/>
      <protection/>
    </xf>
    <xf numFmtId="56" fontId="0" fillId="35" borderId="33" xfId="60" applyNumberFormat="1" applyFill="1" applyBorder="1" applyAlignment="1">
      <alignment horizontal="center" vertical="center" shrinkToFit="1"/>
      <protection/>
    </xf>
    <xf numFmtId="56" fontId="0" fillId="35" borderId="31" xfId="60" applyNumberFormat="1" applyFill="1" applyBorder="1" applyAlignment="1">
      <alignment horizontal="center" vertical="center" shrinkToFit="1"/>
      <protection/>
    </xf>
    <xf numFmtId="0" fontId="0" fillId="35" borderId="33" xfId="60" applyFill="1" applyBorder="1" applyAlignment="1">
      <alignment horizontal="center" vertical="center" shrinkToFit="1"/>
      <protection/>
    </xf>
    <xf numFmtId="0" fontId="0" fillId="35" borderId="31" xfId="60" applyFill="1" applyBorder="1" applyAlignment="1">
      <alignment horizontal="center" vertical="center" shrinkToFit="1"/>
      <protection/>
    </xf>
    <xf numFmtId="0" fontId="63" fillId="35" borderId="20" xfId="60" applyFont="1" applyFill="1" applyBorder="1" applyAlignment="1">
      <alignment vertical="center" wrapText="1" shrinkToFit="1"/>
      <protection/>
    </xf>
    <xf numFmtId="0" fontId="63" fillId="35" borderId="33" xfId="60" applyFont="1" applyFill="1" applyBorder="1" applyAlignment="1">
      <alignment vertical="center" wrapText="1" shrinkToFit="1"/>
      <protection/>
    </xf>
    <xf numFmtId="0" fontId="63" fillId="35" borderId="31" xfId="60" applyFont="1" applyFill="1" applyBorder="1" applyAlignment="1">
      <alignment vertical="center" wrapText="1" shrinkToFit="1"/>
      <protection/>
    </xf>
    <xf numFmtId="0" fontId="0" fillId="35" borderId="20" xfId="60" applyFill="1" applyBorder="1" applyAlignment="1">
      <alignment vertical="center" shrinkToFit="1"/>
      <protection/>
    </xf>
    <xf numFmtId="0" fontId="0" fillId="35" borderId="33" xfId="60" applyFill="1" applyBorder="1" applyAlignment="1">
      <alignment vertical="center" shrinkToFit="1"/>
      <protection/>
    </xf>
    <xf numFmtId="0" fontId="0" fillId="35" borderId="31" xfId="60" applyFill="1" applyBorder="1" applyAlignment="1">
      <alignment vertical="center" shrinkToFit="1"/>
      <protection/>
    </xf>
    <xf numFmtId="0" fontId="0" fillId="35" borderId="16" xfId="60" applyFill="1" applyBorder="1" applyAlignment="1">
      <alignment vertical="center"/>
      <protection/>
    </xf>
    <xf numFmtId="0" fontId="0" fillId="35" borderId="15" xfId="60" applyFill="1" applyBorder="1" applyAlignment="1">
      <alignment vertical="center"/>
      <protection/>
    </xf>
    <xf numFmtId="0" fontId="0" fillId="35" borderId="20" xfId="60" applyFill="1" applyBorder="1" applyAlignment="1">
      <alignment vertical="center" wrapText="1" shrinkToFit="1"/>
      <protection/>
    </xf>
    <xf numFmtId="0" fontId="0" fillId="35" borderId="33" xfId="60" applyFill="1" applyBorder="1" applyAlignment="1">
      <alignment vertical="center" wrapText="1" shrinkToFit="1"/>
      <protection/>
    </xf>
    <xf numFmtId="0" fontId="0" fillId="35" borderId="47" xfId="60" applyFill="1" applyBorder="1" applyAlignment="1">
      <alignment horizontal="left" vertical="center" wrapText="1"/>
      <protection/>
    </xf>
    <xf numFmtId="0" fontId="0" fillId="35" borderId="26" xfId="60" applyFill="1" applyBorder="1" applyAlignment="1">
      <alignment horizontal="left" vertical="center" wrapText="1"/>
      <protection/>
    </xf>
    <xf numFmtId="0" fontId="0" fillId="35" borderId="11" xfId="60" applyFill="1" applyBorder="1" applyAlignment="1">
      <alignment horizontal="left" vertical="center" wrapText="1"/>
      <protection/>
    </xf>
    <xf numFmtId="0" fontId="0" fillId="35" borderId="48" xfId="60" applyFill="1" applyBorder="1" applyAlignment="1">
      <alignment horizontal="left" vertical="center" wrapText="1"/>
      <protection/>
    </xf>
    <xf numFmtId="0" fontId="0" fillId="35" borderId="12" xfId="60" applyFill="1" applyBorder="1" applyAlignment="1">
      <alignment horizontal="left" vertical="center" wrapText="1"/>
      <protection/>
    </xf>
    <xf numFmtId="0" fontId="0" fillId="35" borderId="14" xfId="60" applyFill="1" applyBorder="1" applyAlignment="1">
      <alignment horizontal="left" vertical="center" wrapText="1"/>
      <protection/>
    </xf>
    <xf numFmtId="0" fontId="8" fillId="35" borderId="78" xfId="0" applyFont="1" applyFill="1" applyBorder="1" applyAlignment="1">
      <alignment horizontal="center" vertical="center" shrinkToFit="1"/>
    </xf>
    <xf numFmtId="0" fontId="8" fillId="35" borderId="79" xfId="0" applyFont="1" applyFill="1" applyBorder="1" applyAlignment="1">
      <alignment horizontal="center" vertical="center" shrinkToFit="1"/>
    </xf>
    <xf numFmtId="0" fontId="8" fillId="35" borderId="80" xfId="0" applyFont="1" applyFill="1" applyBorder="1" applyAlignment="1">
      <alignment horizontal="center" vertical="center" shrinkToFit="1"/>
    </xf>
    <xf numFmtId="56" fontId="13" fillId="35" borderId="56" xfId="0" applyNumberFormat="1" applyFont="1" applyFill="1" applyBorder="1" applyAlignment="1">
      <alignment horizontal="center" vertical="center" shrinkToFit="1"/>
    </xf>
    <xf numFmtId="0" fontId="14" fillId="35" borderId="87" xfId="0" applyFont="1" applyFill="1" applyBorder="1" applyAlignment="1">
      <alignment/>
    </xf>
    <xf numFmtId="0" fontId="14" fillId="35" borderId="88" xfId="0" applyFont="1" applyFill="1" applyBorder="1" applyAlignment="1">
      <alignment/>
    </xf>
    <xf numFmtId="0" fontId="6" fillId="35" borderId="20" xfId="0" applyFont="1" applyFill="1" applyBorder="1" applyAlignment="1">
      <alignment horizontal="center" vertical="center" shrinkToFit="1"/>
    </xf>
    <xf numFmtId="0" fontId="8" fillId="35" borderId="81" xfId="0" applyFont="1" applyFill="1" applyBorder="1" applyAlignment="1">
      <alignment horizontal="center" vertical="center" shrinkToFit="1"/>
    </xf>
    <xf numFmtId="0" fontId="8" fillId="35" borderId="82" xfId="0" applyFont="1" applyFill="1" applyBorder="1" applyAlignment="1">
      <alignment horizontal="center" vertical="center" shrinkToFit="1"/>
    </xf>
    <xf numFmtId="0" fontId="8" fillId="35" borderId="83" xfId="0" applyFont="1" applyFill="1" applyBorder="1" applyAlignment="1">
      <alignment horizontal="center" vertical="center" shrinkToFit="1"/>
    </xf>
    <xf numFmtId="20" fontId="13" fillId="34" borderId="44" xfId="0" applyNumberFormat="1" applyFont="1" applyFill="1" applyBorder="1" applyAlignment="1">
      <alignment horizontal="center" vertical="center" shrinkToFit="1"/>
    </xf>
    <xf numFmtId="0" fontId="14" fillId="35" borderId="0" xfId="0" applyFont="1" applyFill="1" applyBorder="1" applyAlignment="1">
      <alignment/>
    </xf>
    <xf numFmtId="0" fontId="14" fillId="35" borderId="89" xfId="0" applyFont="1" applyFill="1" applyBorder="1" applyAlignment="1">
      <alignment/>
    </xf>
    <xf numFmtId="0" fontId="6" fillId="35" borderId="33" xfId="0" applyFont="1" applyFill="1" applyBorder="1" applyAlignment="1">
      <alignment horizontal="center" vertical="center" shrinkToFit="1"/>
    </xf>
    <xf numFmtId="49" fontId="13" fillId="34" borderId="44" xfId="0" applyNumberFormat="1" applyFont="1" applyFill="1" applyBorder="1" applyAlignment="1">
      <alignment horizontal="center" vertical="center" shrinkToFit="1"/>
    </xf>
    <xf numFmtId="0" fontId="8" fillId="35" borderId="84" xfId="0" applyFont="1" applyFill="1" applyBorder="1" applyAlignment="1">
      <alignment horizontal="center" vertical="center" shrinkToFit="1"/>
    </xf>
    <xf numFmtId="0" fontId="8" fillId="35" borderId="85" xfId="0" applyFont="1" applyFill="1" applyBorder="1" applyAlignment="1">
      <alignment horizontal="center" vertical="center" shrinkToFit="1"/>
    </xf>
    <xf numFmtId="0" fontId="8" fillId="35" borderId="86" xfId="0" applyFont="1" applyFill="1" applyBorder="1" applyAlignment="1">
      <alignment horizontal="center" vertical="center" shrinkToFit="1"/>
    </xf>
    <xf numFmtId="0" fontId="6" fillId="35" borderId="31" xfId="0" applyFont="1" applyFill="1" applyBorder="1" applyAlignment="1">
      <alignment horizontal="center" vertical="center" shrinkToFit="1"/>
    </xf>
    <xf numFmtId="20" fontId="13" fillId="0" borderId="44" xfId="0" applyNumberFormat="1" applyFont="1" applyFill="1" applyBorder="1" applyAlignment="1">
      <alignment horizontal="center" vertical="center" shrinkToFit="1"/>
    </xf>
    <xf numFmtId="0" fontId="14" fillId="0" borderId="0" xfId="0" applyFont="1" applyFill="1" applyBorder="1" applyAlignment="1">
      <alignment/>
    </xf>
    <xf numFmtId="0" fontId="14" fillId="0" borderId="89" xfId="0" applyFont="1" applyFill="1" applyBorder="1" applyAlignment="1">
      <alignment/>
    </xf>
    <xf numFmtId="49" fontId="13" fillId="0" borderId="44" xfId="0" applyNumberFormat="1" applyFont="1" applyFill="1" applyBorder="1" applyAlignment="1">
      <alignment horizontal="center" vertical="center" shrinkToFit="1"/>
    </xf>
    <xf numFmtId="180" fontId="13" fillId="0" borderId="44" xfId="0" applyNumberFormat="1" applyFont="1" applyFill="1" applyBorder="1" applyAlignment="1">
      <alignment horizontal="center" vertical="center" shrinkToFit="1"/>
    </xf>
    <xf numFmtId="181" fontId="15" fillId="0" borderId="17" xfId="0" applyNumberFormat="1"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794">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ill>
        <patternFill>
          <bgColor theme="0" tint="-0.149959996342659"/>
        </patternFill>
      </fill>
    </dxf>
    <dxf>
      <fill>
        <patternFill>
          <bgColor theme="0" tint="-0.14995999634265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theme="0"/>
      </font>
    </dxf>
    <dxf>
      <font>
        <color theme="0"/>
      </font>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FFFFFF"/>
      </font>
      <fill>
        <patternFill patternType="none"/>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219075</xdr:rowOff>
    </xdr:from>
    <xdr:to>
      <xdr:col>4</xdr:col>
      <xdr:colOff>981075</xdr:colOff>
      <xdr:row>30</xdr:row>
      <xdr:rowOff>38100</xdr:rowOff>
    </xdr:to>
    <xdr:sp>
      <xdr:nvSpPr>
        <xdr:cNvPr id="1" name="角丸四角形 1"/>
        <xdr:cNvSpPr>
          <a:spLocks/>
        </xdr:cNvSpPr>
      </xdr:nvSpPr>
      <xdr:spPr>
        <a:xfrm>
          <a:off x="2486025" y="9086850"/>
          <a:ext cx="914400" cy="447675"/>
        </a:xfrm>
        <a:prstGeom prst="roundRect">
          <a:avLst/>
        </a:prstGeom>
        <a:solidFill>
          <a:srgbClr val="5B9BD5">
            <a:alpha val="49000"/>
          </a:srgbClr>
        </a:solidFill>
        <a:ln w="12700" cmpd="sng">
          <a:solidFill>
            <a:srgbClr val="41719C"/>
          </a:solidFill>
          <a:headEnd type="none"/>
          <a:tailEnd type="none"/>
        </a:ln>
      </xdr:spPr>
      <xdr:txBody>
        <a:bodyPr vertOverflow="clip" wrap="square" anchor="ctr"/>
        <a:p>
          <a:pPr algn="ctr">
            <a:defRPr/>
          </a:pPr>
          <a:r>
            <a:rPr lang="en-US" cap="none" sz="1800" b="0" i="0" u="none" baseline="0">
              <a:solidFill>
                <a:srgbClr val="FFFFFF"/>
              </a:solidFill>
            </a:rPr>
            <a:t>中止</a:t>
          </a:r>
        </a:p>
      </xdr:txBody>
    </xdr:sp>
    <xdr:clientData/>
  </xdr:twoCellAnchor>
  <xdr:twoCellAnchor>
    <xdr:from>
      <xdr:col>4</xdr:col>
      <xdr:colOff>38100</xdr:colOff>
      <xdr:row>33</xdr:row>
      <xdr:rowOff>76200</xdr:rowOff>
    </xdr:from>
    <xdr:to>
      <xdr:col>4</xdr:col>
      <xdr:colOff>971550</xdr:colOff>
      <xdr:row>34</xdr:row>
      <xdr:rowOff>200025</xdr:rowOff>
    </xdr:to>
    <xdr:sp>
      <xdr:nvSpPr>
        <xdr:cNvPr id="2" name="角丸四角形 2"/>
        <xdr:cNvSpPr>
          <a:spLocks/>
        </xdr:cNvSpPr>
      </xdr:nvSpPr>
      <xdr:spPr>
        <a:xfrm>
          <a:off x="2457450" y="10515600"/>
          <a:ext cx="923925" cy="438150"/>
        </a:xfrm>
        <a:prstGeom prst="roundRect">
          <a:avLst/>
        </a:prstGeom>
        <a:solidFill>
          <a:srgbClr val="5B9BD5">
            <a:alpha val="49000"/>
          </a:srgbClr>
        </a:solidFill>
        <a:ln w="12700" cmpd="sng">
          <a:solidFill>
            <a:srgbClr val="41719C"/>
          </a:solidFill>
          <a:headEnd type="none"/>
          <a:tailEnd type="none"/>
        </a:ln>
      </xdr:spPr>
      <xdr:txBody>
        <a:bodyPr vertOverflow="clip" wrap="square" anchor="ctr"/>
        <a:p>
          <a:pPr algn="ctr">
            <a:defRPr/>
          </a:pPr>
          <a:r>
            <a:rPr lang="en-US" cap="none" sz="1800" b="0" i="0" u="none" baseline="0">
              <a:solidFill>
                <a:srgbClr val="FFFFFF"/>
              </a:solidFill>
            </a:rPr>
            <a:t>中止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31</xdr:row>
      <xdr:rowOff>142875</xdr:rowOff>
    </xdr:from>
    <xdr:to>
      <xdr:col>11</xdr:col>
      <xdr:colOff>133350</xdr:colOff>
      <xdr:row>33</xdr:row>
      <xdr:rowOff>85725</xdr:rowOff>
    </xdr:to>
    <xdr:sp>
      <xdr:nvSpPr>
        <xdr:cNvPr id="1" name="Rectangle 1"/>
        <xdr:cNvSpPr>
          <a:spLocks/>
        </xdr:cNvSpPr>
      </xdr:nvSpPr>
      <xdr:spPr>
        <a:xfrm>
          <a:off x="4524375" y="9953625"/>
          <a:ext cx="2390775" cy="571500"/>
        </a:xfrm>
        <a:prstGeom prst="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中止</a:t>
          </a:r>
        </a:p>
      </xdr:txBody>
    </xdr:sp>
    <xdr:clientData/>
  </xdr:twoCellAnchor>
  <xdr:twoCellAnchor>
    <xdr:from>
      <xdr:col>6</xdr:col>
      <xdr:colOff>438150</xdr:colOff>
      <xdr:row>31</xdr:row>
      <xdr:rowOff>142875</xdr:rowOff>
    </xdr:from>
    <xdr:to>
      <xdr:col>11</xdr:col>
      <xdr:colOff>133350</xdr:colOff>
      <xdr:row>33</xdr:row>
      <xdr:rowOff>85725</xdr:rowOff>
    </xdr:to>
    <xdr:sp>
      <xdr:nvSpPr>
        <xdr:cNvPr id="2" name="Rectangle 1"/>
        <xdr:cNvSpPr>
          <a:spLocks/>
        </xdr:cNvSpPr>
      </xdr:nvSpPr>
      <xdr:spPr>
        <a:xfrm>
          <a:off x="4524375" y="9953625"/>
          <a:ext cx="2390775" cy="571500"/>
        </a:xfrm>
        <a:prstGeom prst="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中止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0</xdr:rowOff>
    </xdr:from>
    <xdr:to>
      <xdr:col>13</xdr:col>
      <xdr:colOff>0</xdr:colOff>
      <xdr:row>32</xdr:row>
      <xdr:rowOff>0</xdr:rowOff>
    </xdr:to>
    <xdr:sp>
      <xdr:nvSpPr>
        <xdr:cNvPr id="1" name="正方形/長方形 1"/>
        <xdr:cNvSpPr>
          <a:spLocks/>
        </xdr:cNvSpPr>
      </xdr:nvSpPr>
      <xdr:spPr>
        <a:xfrm>
          <a:off x="3409950" y="9810750"/>
          <a:ext cx="4905375" cy="3143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JA</a:t>
          </a:r>
          <a:r>
            <a:rPr lang="en-US" cap="none" sz="1100" b="0" i="0" u="none" baseline="0">
              <a:solidFill>
                <a:srgbClr val="0000FF"/>
              </a:solidFill>
              <a:latin typeface="Calibri"/>
              <a:ea typeface="Calibri"/>
              <a:cs typeface="Calibri"/>
            </a:rPr>
            <a:t> </a:t>
          </a:r>
          <a:r>
            <a:rPr lang="en-US" cap="none" sz="1100" b="0" i="0" u="none" baseline="0">
              <a:solidFill>
                <a:srgbClr val="0000FF"/>
              </a:solidFill>
            </a:rPr>
            <a:t>東京カップ　</a:t>
          </a:r>
          <a:r>
            <a:rPr lang="en-US" cap="none" sz="1100" b="0" i="0" u="none" baseline="0">
              <a:solidFill>
                <a:srgbClr val="0000FF"/>
              </a:solidFill>
              <a:latin typeface="Calibri"/>
              <a:ea typeface="Calibri"/>
              <a:cs typeface="Calibri"/>
            </a:rPr>
            <a:t>1</a:t>
          </a:r>
          <a:r>
            <a:rPr lang="en-US" cap="none" sz="1100" b="0" i="0" u="none" baseline="0">
              <a:solidFill>
                <a:srgbClr val="0000FF"/>
              </a:solidFill>
              <a:latin typeface="Calibri"/>
              <a:ea typeface="Calibri"/>
              <a:cs typeface="Calibri"/>
            </a:rPr>
            <a:t>3B</a:t>
          </a:r>
          <a:r>
            <a:rPr lang="en-US" cap="none" sz="1100" b="0" i="0" u="none" baseline="0">
              <a:solidFill>
                <a:srgbClr val="0000FF"/>
              </a:solidFill>
            </a:rPr>
            <a:t>予選</a:t>
          </a:r>
          <a:r>
            <a:rPr lang="en-US" cap="none" sz="1100" b="0" i="0" u="none" baseline="0">
              <a:solidFill>
                <a:srgbClr val="0000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V46"/>
  <sheetViews>
    <sheetView tabSelected="1" zoomScale="55" zoomScaleNormal="55" zoomScaleSheetLayoutView="50" zoomScalePageLayoutView="0" workbookViewId="0" topLeftCell="A1">
      <selection activeCell="U24" sqref="U24:AF27"/>
    </sheetView>
  </sheetViews>
  <sheetFormatPr defaultColWidth="9.140625" defaultRowHeight="15"/>
  <cols>
    <col min="1" max="1" width="3.421875" style="18" customWidth="1"/>
    <col min="2" max="2" width="13.7109375" style="1" customWidth="1"/>
    <col min="3" max="32" width="4.00390625" style="1" customWidth="1"/>
    <col min="33" max="41" width="8.57421875" style="1" customWidth="1"/>
    <col min="42" max="43" width="5.57421875" style="1" customWidth="1"/>
    <col min="44" max="44" width="4.421875" style="1" customWidth="1"/>
    <col min="45" max="47" width="9.00390625" style="1" customWidth="1"/>
    <col min="48" max="48" width="9.00390625" style="1" hidden="1" customWidth="1"/>
    <col min="49" max="16384" width="9.00390625" style="1" customWidth="1"/>
  </cols>
  <sheetData>
    <row r="1" spans="1:47" ht="30" customHeight="1">
      <c r="A1" s="4"/>
      <c r="B1" s="4"/>
      <c r="C1" s="19"/>
      <c r="D1" s="588">
        <v>2017</v>
      </c>
      <c r="E1" s="588"/>
      <c r="F1" s="588"/>
      <c r="G1" s="589" t="s">
        <v>12</v>
      </c>
      <c r="H1" s="589"/>
      <c r="I1" s="589"/>
      <c r="J1" s="589"/>
      <c r="K1" s="589"/>
      <c r="L1" s="589"/>
      <c r="M1" s="589"/>
      <c r="N1" s="589"/>
      <c r="O1" s="589"/>
      <c r="P1" s="589"/>
      <c r="Q1" s="589"/>
      <c r="R1" s="589"/>
      <c r="S1" s="589"/>
      <c r="T1" s="590">
        <v>13</v>
      </c>
      <c r="U1" s="590"/>
      <c r="V1" s="591" t="s">
        <v>13</v>
      </c>
      <c r="W1" s="591"/>
      <c r="X1" s="591"/>
      <c r="Y1" s="591"/>
      <c r="Z1" s="591"/>
      <c r="AA1" s="590" t="s">
        <v>18</v>
      </c>
      <c r="AB1" s="590"/>
      <c r="AC1" s="4" t="s">
        <v>15</v>
      </c>
      <c r="AD1" s="591" t="s">
        <v>17</v>
      </c>
      <c r="AE1" s="591"/>
      <c r="AF1" s="591"/>
      <c r="AG1" s="591"/>
      <c r="AH1" s="4"/>
      <c r="AI1" s="4"/>
      <c r="AK1" s="584">
        <f ca="1">TODAY()</f>
        <v>43027</v>
      </c>
      <c r="AL1" s="584"/>
      <c r="AM1" s="584"/>
      <c r="AN1" s="3" t="s">
        <v>0</v>
      </c>
      <c r="AO1" s="4"/>
      <c r="AP1" s="5"/>
      <c r="AQ1" s="5"/>
      <c r="AS1" s="6"/>
      <c r="AT1" s="6"/>
      <c r="AU1" s="6"/>
    </row>
    <row r="2" spans="1:47" ht="24"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7" ht="30" customHeight="1">
      <c r="A3" s="21" t="str">
        <f>AC1</f>
        <v>Ａ</v>
      </c>
      <c r="B3" s="20" t="s">
        <v>14</v>
      </c>
      <c r="C3" s="585" t="str">
        <f>B4</f>
        <v>Refino</v>
      </c>
      <c r="D3" s="586"/>
      <c r="E3" s="587"/>
      <c r="F3" s="585" t="str">
        <f>B8</f>
        <v>清瀬FC</v>
      </c>
      <c r="G3" s="586"/>
      <c r="H3" s="587"/>
      <c r="I3" s="585" t="str">
        <f>B12</f>
        <v>清瀬VALIANT</v>
      </c>
      <c r="J3" s="586"/>
      <c r="K3" s="587"/>
      <c r="L3" s="585" t="str">
        <f>B16</f>
        <v>こみねFC</v>
      </c>
      <c r="M3" s="586"/>
      <c r="N3" s="587"/>
      <c r="O3" s="585" t="str">
        <f>B20</f>
        <v>ヨーケン東京FC</v>
      </c>
      <c r="P3" s="586"/>
      <c r="Q3" s="587"/>
      <c r="R3" s="585" t="str">
        <f>B24</f>
        <v>S.T.FC</v>
      </c>
      <c r="S3" s="586"/>
      <c r="T3" s="587"/>
      <c r="U3" s="585" t="str">
        <f>B28</f>
        <v>小金井緑FC</v>
      </c>
      <c r="V3" s="586"/>
      <c r="W3" s="587"/>
      <c r="X3" s="585" t="str">
        <f>B32</f>
        <v>EFCロケッツ</v>
      </c>
      <c r="Y3" s="586"/>
      <c r="Z3" s="587"/>
      <c r="AA3" s="585" t="str">
        <f>B36</f>
        <v>いづみ</v>
      </c>
      <c r="AB3" s="586"/>
      <c r="AC3" s="587"/>
      <c r="AD3" s="585" t="str">
        <f>B40</f>
        <v>ひばり</v>
      </c>
      <c r="AE3" s="586"/>
      <c r="AF3" s="587"/>
      <c r="AG3" s="9" t="s">
        <v>1</v>
      </c>
      <c r="AH3" s="9" t="s">
        <v>2</v>
      </c>
      <c r="AI3" s="9" t="s">
        <v>3</v>
      </c>
      <c r="AJ3" s="9" t="s">
        <v>4</v>
      </c>
      <c r="AK3" s="9" t="s">
        <v>5</v>
      </c>
      <c r="AL3" s="9" t="s">
        <v>6</v>
      </c>
      <c r="AM3" s="9" t="s">
        <v>7</v>
      </c>
      <c r="AN3" s="9" t="s">
        <v>8</v>
      </c>
      <c r="AO3" s="9" t="s">
        <v>9</v>
      </c>
      <c r="AP3" s="10"/>
      <c r="AQ3" s="11"/>
      <c r="AS3" s="6"/>
      <c r="AT3" s="6"/>
      <c r="AU3" s="6"/>
    </row>
    <row r="4" spans="1:48" ht="19.5" customHeight="1">
      <c r="A4" s="592">
        <v>1</v>
      </c>
      <c r="B4" s="595" t="s">
        <v>27</v>
      </c>
      <c r="C4" s="1014"/>
      <c r="D4" s="1015"/>
      <c r="E4" s="1016"/>
      <c r="F4" s="1017">
        <v>43015</v>
      </c>
      <c r="G4" s="1018"/>
      <c r="H4" s="1019"/>
      <c r="I4" s="607">
        <v>43022</v>
      </c>
      <c r="J4" s="608"/>
      <c r="K4" s="609"/>
      <c r="L4" s="610">
        <v>42925</v>
      </c>
      <c r="M4" s="611"/>
      <c r="N4" s="612"/>
      <c r="O4" s="607">
        <v>43023</v>
      </c>
      <c r="P4" s="608"/>
      <c r="Q4" s="609"/>
      <c r="R4" s="607">
        <v>43023</v>
      </c>
      <c r="S4" s="608"/>
      <c r="T4" s="609"/>
      <c r="U4" s="607">
        <v>43016</v>
      </c>
      <c r="V4" s="608"/>
      <c r="W4" s="609"/>
      <c r="X4" s="607">
        <v>42953</v>
      </c>
      <c r="Y4" s="608"/>
      <c r="Z4" s="609"/>
      <c r="AA4" s="607">
        <v>43016</v>
      </c>
      <c r="AB4" s="608"/>
      <c r="AC4" s="609"/>
      <c r="AD4" s="623">
        <v>42981</v>
      </c>
      <c r="AE4" s="611"/>
      <c r="AF4" s="612"/>
      <c r="AG4" s="1020">
        <f>IF(AND($D7="",$G7="",$J7="",$M7="",$P7="",$S7="",$V7="",$Y7="",$AB7="",$AE7=""),"",SUM((COUNTIF($C7:$AF7,"○")),(COUNTIF($C7:$AF7,"●")),(COUNTIF($C7:$AF7,"△"))))</f>
        <v>9</v>
      </c>
      <c r="AH4" s="613">
        <f>IF(AND($D7="",$G7="",$J7="",$M7="",$P7="",$S7="",$V7="",$Y7="",$AB7="",$AE7=""),"",SUM($AP7:$AR7))</f>
        <v>23</v>
      </c>
      <c r="AI4" s="613">
        <f>IF(AND($D7="",$G7="",$J7="",$J7="",$M7="",$P7="",$S7="",$V7="",$Y7="",$AB7="",$AE7=""),"",COUNTIF(C7:AF7,"○"))</f>
        <v>7</v>
      </c>
      <c r="AJ4" s="613">
        <f>IF(AND($D7="",$G7="",$J7="",$J7="",$M7="",$P7="",$S7="",$V7="",$Y7="",$AB7="",$AE7=""),"",COUNTIF(C7:AF7,"●"))</f>
        <v>0</v>
      </c>
      <c r="AK4" s="613">
        <f>IF(AND($D7="",$G7="",$J7="",$J7="",$M7="",$P7="",$S7="",$V7="",$Y7="",$AB7="",$AE7=""),"",COUNTIF(C7:AF7,"△"))</f>
        <v>2</v>
      </c>
      <c r="AL4" s="613">
        <f>IF(AND($C7="",$F7="",$I7="",$L7="",$O7="",$R7="",$U7="",$X7="",$AA7="",$AD7=""),"",SUM($C7,$F7,$I7,$L7,$O7,$R7,$U7,$X7,$AA7,$AD7))</f>
        <v>29</v>
      </c>
      <c r="AM4" s="613">
        <f>IF(AND($E7="",$H7="",$K7="",$N7="",$Q7="",$T7="",$W7="",$Z7="",$AC7="",$AF7=""),"",SUM($E7,$H7,$K7,$N7,$Q7,$T7,$W7,$Z7,$AC7,$AF7))</f>
        <v>9</v>
      </c>
      <c r="AN4" s="613">
        <f>IF(AND($AL4="",$AM4=""),"",($AL4-$AM4))</f>
        <v>20</v>
      </c>
      <c r="AO4" s="616">
        <f>IF(AND($AG4=""),"",RANK(AV4,AV$4:AV$43))</f>
        <v>1</v>
      </c>
      <c r="AP4" s="11"/>
      <c r="AQ4" s="11"/>
      <c r="AS4" s="6"/>
      <c r="AT4" s="6"/>
      <c r="AU4" s="6"/>
      <c r="AV4" s="619">
        <f>_xlfn.IFERROR(AH4*1000000+AN4*100+AL4,"")</f>
        <v>23002029</v>
      </c>
    </row>
    <row r="5" spans="1:48" ht="19.5" customHeight="1">
      <c r="A5" s="593"/>
      <c r="B5" s="596"/>
      <c r="C5" s="1021"/>
      <c r="D5" s="1022"/>
      <c r="E5" s="1023"/>
      <c r="F5" s="1024">
        <v>0.4583333333333333</v>
      </c>
      <c r="G5" s="1025"/>
      <c r="H5" s="1026"/>
      <c r="I5" s="620">
        <v>0.4583333333333333</v>
      </c>
      <c r="J5" s="621"/>
      <c r="K5" s="622"/>
      <c r="L5" s="620">
        <v>0.576388888888889</v>
      </c>
      <c r="M5" s="621"/>
      <c r="N5" s="622"/>
      <c r="O5" s="620">
        <v>0.513888888888889</v>
      </c>
      <c r="P5" s="621"/>
      <c r="Q5" s="622"/>
      <c r="R5" s="620">
        <v>0.4444444444444444</v>
      </c>
      <c r="S5" s="621"/>
      <c r="T5" s="622"/>
      <c r="U5" s="620">
        <v>0.4583333333333333</v>
      </c>
      <c r="V5" s="621"/>
      <c r="W5" s="622"/>
      <c r="X5" s="620">
        <v>0.611111111111111</v>
      </c>
      <c r="Y5" s="621"/>
      <c r="Z5" s="622"/>
      <c r="AA5" s="620">
        <v>0.4166666666666667</v>
      </c>
      <c r="AB5" s="621"/>
      <c r="AC5" s="622"/>
      <c r="AD5" s="620">
        <v>0.576388888888889</v>
      </c>
      <c r="AE5" s="621"/>
      <c r="AF5" s="622"/>
      <c r="AG5" s="1027"/>
      <c r="AH5" s="614"/>
      <c r="AI5" s="614"/>
      <c r="AJ5" s="614"/>
      <c r="AK5" s="614"/>
      <c r="AL5" s="614"/>
      <c r="AM5" s="614"/>
      <c r="AN5" s="614"/>
      <c r="AO5" s="617"/>
      <c r="AP5" s="11"/>
      <c r="AQ5" s="11"/>
      <c r="AS5" s="6"/>
      <c r="AT5" s="6"/>
      <c r="AU5" s="6"/>
      <c r="AV5" s="619"/>
    </row>
    <row r="6" spans="1:48" ht="19.5" customHeight="1">
      <c r="A6" s="593"/>
      <c r="B6" s="596"/>
      <c r="C6" s="1021"/>
      <c r="D6" s="1022"/>
      <c r="E6" s="1023"/>
      <c r="F6" s="1028" t="s">
        <v>22</v>
      </c>
      <c r="G6" s="1025"/>
      <c r="H6" s="1026"/>
      <c r="I6" s="628" t="s">
        <v>22</v>
      </c>
      <c r="J6" s="621"/>
      <c r="K6" s="622"/>
      <c r="L6" s="624" t="s">
        <v>23</v>
      </c>
      <c r="M6" s="621"/>
      <c r="N6" s="622"/>
      <c r="O6" s="628" t="s">
        <v>22</v>
      </c>
      <c r="P6" s="621"/>
      <c r="Q6" s="622"/>
      <c r="R6" s="628" t="s">
        <v>22</v>
      </c>
      <c r="S6" s="621"/>
      <c r="T6" s="622"/>
      <c r="U6" s="624" t="s">
        <v>23</v>
      </c>
      <c r="V6" s="621"/>
      <c r="W6" s="622"/>
      <c r="X6" s="628" t="s">
        <v>22</v>
      </c>
      <c r="Y6" s="621"/>
      <c r="Z6" s="622"/>
      <c r="AA6" s="624" t="s">
        <v>23</v>
      </c>
      <c r="AB6" s="621"/>
      <c r="AC6" s="622"/>
      <c r="AD6" s="624" t="s">
        <v>24</v>
      </c>
      <c r="AE6" s="621"/>
      <c r="AF6" s="622"/>
      <c r="AG6" s="1027"/>
      <c r="AH6" s="614"/>
      <c r="AI6" s="614"/>
      <c r="AJ6" s="614"/>
      <c r="AK6" s="614"/>
      <c r="AL6" s="614"/>
      <c r="AM6" s="614"/>
      <c r="AN6" s="614"/>
      <c r="AO6" s="617"/>
      <c r="AP6" s="11"/>
      <c r="AQ6" s="11"/>
      <c r="AS6" s="6"/>
      <c r="AT6" s="6"/>
      <c r="AU6" s="6"/>
      <c r="AV6" s="619"/>
    </row>
    <row r="7" spans="1:48" ht="24" customHeight="1">
      <c r="A7" s="594"/>
      <c r="B7" s="597"/>
      <c r="C7" s="1029"/>
      <c r="D7" s="1030"/>
      <c r="E7" s="1031"/>
      <c r="F7" s="25">
        <v>3</v>
      </c>
      <c r="G7" s="26" t="str">
        <f>IF(AND($F7="",$H7=""),"",IF($F7&gt;$H7,"○",IF($F7=$H7,"△",IF($F7&lt;$H7,"●"))))</f>
        <v>○</v>
      </c>
      <c r="H7" s="27">
        <v>1</v>
      </c>
      <c r="I7" s="22">
        <v>3</v>
      </c>
      <c r="J7" s="23" t="str">
        <f>IF(AND($I7="",$K7=""),"",IF($I7&gt;$K7,"○",IF($I7=$K7,"△",IF($I7&lt;$K7,"●"))))</f>
        <v>○</v>
      </c>
      <c r="K7" s="24">
        <v>1</v>
      </c>
      <c r="L7" s="22">
        <v>5</v>
      </c>
      <c r="M7" s="23" t="str">
        <f>IF(AND($L7="",$N7=""),"",IF($L7&gt;$N7,"○",IF($L7=$N7,"△",IF($L7&lt;$N7,"●"))))</f>
        <v>○</v>
      </c>
      <c r="N7" s="24">
        <v>1</v>
      </c>
      <c r="O7" s="22">
        <v>0</v>
      </c>
      <c r="P7" s="23" t="str">
        <f>IF(AND($O7="",$Q7=""),"",IF($O7&gt;$Q7,"○",IF($O7=$Q7,"△",IF($O7&lt;$Q7,"●"))))</f>
        <v>△</v>
      </c>
      <c r="Q7" s="24">
        <v>0</v>
      </c>
      <c r="R7" s="22">
        <v>3</v>
      </c>
      <c r="S7" s="23" t="str">
        <f>IF(AND($R7="",$T7=""),"",IF($R7&gt;$T7,"○",IF($R7=$T7,"△",IF($R7&lt;$T7,"●"))))</f>
        <v>○</v>
      </c>
      <c r="T7" s="24">
        <v>0</v>
      </c>
      <c r="U7" s="22">
        <v>4</v>
      </c>
      <c r="V7" s="23" t="str">
        <f>IF(AND($U7="",$W7=""),"",IF($U7&gt;$W7,"○",IF($U7=$W7,"△",IF($U7&lt;$W7,"●"))))</f>
        <v>○</v>
      </c>
      <c r="W7" s="24">
        <v>3</v>
      </c>
      <c r="X7" s="22">
        <v>4</v>
      </c>
      <c r="Y7" s="23" t="str">
        <f>IF(AND($X7="",$Z7=""),"",IF($X7&gt;$Z7,"○",IF($X7=$Z7,"△",IF($X7&lt;$Z7,"●"))))</f>
        <v>○</v>
      </c>
      <c r="Z7" s="24">
        <v>0</v>
      </c>
      <c r="AA7" s="22">
        <v>2</v>
      </c>
      <c r="AB7" s="23" t="str">
        <f>IF(AND($AA7="",$AC7=""),"",IF($AA7&gt;$AC7,"○",IF($AA7=$AC7,"△",IF($AA7&lt;$AC7,"●"))))</f>
        <v>△</v>
      </c>
      <c r="AC7" s="24">
        <v>2</v>
      </c>
      <c r="AD7" s="22">
        <v>5</v>
      </c>
      <c r="AE7" s="23" t="str">
        <f>IF(AND($AD7="",$AF7=""),"",IF($AD7&gt;$AF7,"○",IF($AD7=$AF7,"△",IF($AD7&lt;$AF7,"●"))))</f>
        <v>○</v>
      </c>
      <c r="AF7" s="24">
        <v>1</v>
      </c>
      <c r="AG7" s="1032"/>
      <c r="AH7" s="615"/>
      <c r="AI7" s="615"/>
      <c r="AJ7" s="615"/>
      <c r="AK7" s="615"/>
      <c r="AL7" s="615"/>
      <c r="AM7" s="615"/>
      <c r="AN7" s="615"/>
      <c r="AO7" s="618"/>
      <c r="AP7" s="13">
        <f>COUNTIF(C7:AF7,"○")*3</f>
        <v>21</v>
      </c>
      <c r="AQ7" s="13">
        <f>COUNTIF(C7:AF7,"△")*1</f>
        <v>2</v>
      </c>
      <c r="AR7" s="13">
        <f>COUNTIF(C7:AF7,"●")*0</f>
        <v>0</v>
      </c>
      <c r="AS7" s="14" t="str">
        <f>B4</f>
        <v>Refino</v>
      </c>
      <c r="AT7" s="14">
        <f>IF(AND(AO4:AO43=""),"",VLOOKUP(1,AO4:AS43,5,0))</f>
      </c>
      <c r="AU7" s="6"/>
      <c r="AV7" s="619"/>
    </row>
    <row r="8" spans="1:48" ht="19.5" customHeight="1">
      <c r="A8" s="592">
        <v>2</v>
      </c>
      <c r="B8" s="595" t="s">
        <v>28</v>
      </c>
      <c r="C8" s="646">
        <f>IF(AND(F$4=""),"",F$4)</f>
        <v>43015</v>
      </c>
      <c r="D8" s="647"/>
      <c r="E8" s="648"/>
      <c r="F8" s="1014"/>
      <c r="G8" s="1015"/>
      <c r="H8" s="1016"/>
      <c r="I8" s="610">
        <v>42981</v>
      </c>
      <c r="J8" s="611"/>
      <c r="K8" s="612"/>
      <c r="L8" s="610">
        <v>42938</v>
      </c>
      <c r="M8" s="611"/>
      <c r="N8" s="612"/>
      <c r="O8" s="607">
        <v>43001</v>
      </c>
      <c r="P8" s="608"/>
      <c r="Q8" s="609"/>
      <c r="R8" s="607">
        <v>43022</v>
      </c>
      <c r="S8" s="608"/>
      <c r="T8" s="609"/>
      <c r="U8" s="607">
        <v>43023</v>
      </c>
      <c r="V8" s="608"/>
      <c r="W8" s="609"/>
      <c r="X8" s="607">
        <v>42925</v>
      </c>
      <c r="Y8" s="608"/>
      <c r="Z8" s="609"/>
      <c r="AA8" s="610">
        <v>42925</v>
      </c>
      <c r="AB8" s="611"/>
      <c r="AC8" s="612"/>
      <c r="AD8" s="610">
        <v>42953</v>
      </c>
      <c r="AE8" s="611"/>
      <c r="AF8" s="612"/>
      <c r="AG8" s="1020">
        <f>IF(AND($D11="",$G11="",$J11="",$M11="",$P11="",$S11="",$V11="",$Y11="",$AB11="",$AE11=""),"",SUM((COUNTIF($C11:$AF11,"○")),(COUNTIF($C11:$AF11,"●")),(COUNTIF($C11:$AF11,"△"))))</f>
        <v>9</v>
      </c>
      <c r="AH8" s="613">
        <f>IF(AND($D11="",$G11="",$J11="",$M11="",$P11="",$S11="",$V11="",$Y11="",$AB11="",$AE11=""),"",SUM($AP11:$AR11))</f>
        <v>12</v>
      </c>
      <c r="AI8" s="613">
        <f>IF(AND($D11="",$G11="",$J11="",$J11="",$M11="",$P11="",$S11="",$V11="",$Y11="",$AB11="",$AE11=""),"",COUNTIF(C11:AF11,"○"))</f>
        <v>4</v>
      </c>
      <c r="AJ8" s="613">
        <f>IF(AND($D11="",$G11="",$J11="",$J11="",$M11="",$P11="",$S11="",$V11="",$Y11="",$AB11="",$AE11=""),"",COUNTIF(C11:AF11,"●"))</f>
        <v>5</v>
      </c>
      <c r="AK8" s="613">
        <f>IF(AND($D11="",$G11="",$J11="",$J11="",$M11="",$P11="",$S11="",$V11="",$Y11="",$AB11="",$AE11=""),"",COUNTIF(C11:AF11,"△"))</f>
        <v>0</v>
      </c>
      <c r="AL8" s="613">
        <f>IF(AND($C11="",$F11="",$I11="",$L11="",$O11="",$R11="",$U11="",$X11="",$AA11="",$AD11=""),"",SUM($C11,$F11,$I11,$L11,$O11,$R11,$U11,$X11,$AA11,$AD11))</f>
        <v>16</v>
      </c>
      <c r="AM8" s="613">
        <f>IF(AND($E11="",$H11="",$K11="",$N11="",$Q11="",$T11="",$W11="",$Z11="",$AC11="",$AF11=""),"",SUM($E11,$H11,$K11,$N11,$Q11,$T11,$W11,$Z11,$AC11,$AF11))</f>
        <v>25</v>
      </c>
      <c r="AN8" s="613">
        <f>IF(AND($AL8="",$AM8=""),"",($AL8-$AM8))</f>
        <v>-9</v>
      </c>
      <c r="AO8" s="616">
        <f>IF(AND($AG8=""),"",RANK(AV8,AV$4:AV$43))</f>
        <v>6</v>
      </c>
      <c r="AP8" s="11"/>
      <c r="AQ8" s="11"/>
      <c r="AS8" s="6"/>
      <c r="AT8" s="6"/>
      <c r="AU8" s="6"/>
      <c r="AV8" s="619">
        <f>_xlfn.IFERROR(AH8*1000000+AN8*100+AL8,"")</f>
        <v>11999116</v>
      </c>
    </row>
    <row r="9" spans="1:48" ht="19.5" customHeight="1">
      <c r="A9" s="593"/>
      <c r="B9" s="596"/>
      <c r="C9" s="640">
        <f>IF(AND(F$5=""),"",F$5)</f>
        <v>0.4583333333333333</v>
      </c>
      <c r="D9" s="641"/>
      <c r="E9" s="642"/>
      <c r="F9" s="1021"/>
      <c r="G9" s="1022"/>
      <c r="H9" s="1023"/>
      <c r="I9" s="620">
        <v>0.625</v>
      </c>
      <c r="J9" s="621"/>
      <c r="K9" s="622"/>
      <c r="L9" s="620">
        <v>0.4583333333333333</v>
      </c>
      <c r="M9" s="621"/>
      <c r="N9" s="622"/>
      <c r="O9" s="620">
        <v>0.5625</v>
      </c>
      <c r="P9" s="621"/>
      <c r="Q9" s="622"/>
      <c r="R9" s="620">
        <v>0.5833333333333334</v>
      </c>
      <c r="S9" s="621"/>
      <c r="T9" s="622"/>
      <c r="U9" s="1033">
        <v>0.375</v>
      </c>
      <c r="V9" s="1034"/>
      <c r="W9" s="1035"/>
      <c r="X9" s="1033">
        <v>0.6597222222222222</v>
      </c>
      <c r="Y9" s="1034"/>
      <c r="Z9" s="1035"/>
      <c r="AA9" s="620">
        <v>0.6180555555555556</v>
      </c>
      <c r="AB9" s="621"/>
      <c r="AC9" s="622"/>
      <c r="AD9" s="620">
        <v>0.5694444444444444</v>
      </c>
      <c r="AE9" s="621"/>
      <c r="AF9" s="622"/>
      <c r="AG9" s="1027"/>
      <c r="AH9" s="614"/>
      <c r="AI9" s="614"/>
      <c r="AJ9" s="614"/>
      <c r="AK9" s="614"/>
      <c r="AL9" s="614"/>
      <c r="AM9" s="614"/>
      <c r="AN9" s="614"/>
      <c r="AO9" s="617"/>
      <c r="AP9" s="11"/>
      <c r="AQ9" s="11"/>
      <c r="AS9" s="6"/>
      <c r="AT9" s="6"/>
      <c r="AU9" s="6"/>
      <c r="AV9" s="619"/>
    </row>
    <row r="10" spans="1:48" ht="19.5" customHeight="1">
      <c r="A10" s="593"/>
      <c r="B10" s="596"/>
      <c r="C10" s="652" t="str">
        <f>IF(AND(F$6=""),"",F$6)</f>
        <v>内山C</v>
      </c>
      <c r="D10" s="653"/>
      <c r="E10" s="654"/>
      <c r="F10" s="1021"/>
      <c r="G10" s="1022"/>
      <c r="H10" s="1023"/>
      <c r="I10" s="624" t="s">
        <v>24</v>
      </c>
      <c r="J10" s="621"/>
      <c r="K10" s="622"/>
      <c r="L10" s="624" t="s">
        <v>24</v>
      </c>
      <c r="M10" s="621"/>
      <c r="N10" s="622"/>
      <c r="O10" s="624" t="s">
        <v>23</v>
      </c>
      <c r="P10" s="621"/>
      <c r="Q10" s="622"/>
      <c r="R10" s="628" t="s">
        <v>22</v>
      </c>
      <c r="S10" s="621"/>
      <c r="T10" s="622"/>
      <c r="U10" s="1036" t="s">
        <v>22</v>
      </c>
      <c r="V10" s="1034"/>
      <c r="W10" s="1035"/>
      <c r="X10" s="1037" t="s">
        <v>23</v>
      </c>
      <c r="Y10" s="1034"/>
      <c r="Z10" s="1035"/>
      <c r="AA10" s="624" t="s">
        <v>23</v>
      </c>
      <c r="AB10" s="621"/>
      <c r="AC10" s="622"/>
      <c r="AD10" s="628" t="s">
        <v>22</v>
      </c>
      <c r="AE10" s="621"/>
      <c r="AF10" s="622"/>
      <c r="AG10" s="1027"/>
      <c r="AH10" s="614"/>
      <c r="AI10" s="614"/>
      <c r="AJ10" s="614"/>
      <c r="AK10" s="614"/>
      <c r="AL10" s="614"/>
      <c r="AM10" s="614"/>
      <c r="AN10" s="614"/>
      <c r="AO10" s="617"/>
      <c r="AP10" s="11"/>
      <c r="AQ10" s="11"/>
      <c r="AS10" s="6"/>
      <c r="AT10" s="6"/>
      <c r="AU10" s="6"/>
      <c r="AV10" s="619"/>
    </row>
    <row r="11" spans="1:48" ht="24" customHeight="1">
      <c r="A11" s="594"/>
      <c r="B11" s="597"/>
      <c r="C11" s="28">
        <f>IF(AND(H$7=""),"",H$7)</f>
        <v>1</v>
      </c>
      <c r="D11" s="29" t="str">
        <f>IF(AND($C11="",$E11=""),"",IF($C11&gt;$E11,"○",IF($C11=$E11,"△",IF($C11&lt;$E11,"●"))))</f>
        <v>●</v>
      </c>
      <c r="E11" s="30">
        <f>IF(AND(F$7=""),"",F$7)</f>
        <v>3</v>
      </c>
      <c r="F11" s="1029"/>
      <c r="G11" s="1030"/>
      <c r="H11" s="1031"/>
      <c r="I11" s="22">
        <v>1</v>
      </c>
      <c r="J11" s="23" t="str">
        <f>IF(AND($I11="",$K11=""),"",IF($I11&gt;$K11,"○",IF($I11=$K11,"△",IF($I11&lt;$K11,"●"))))</f>
        <v>●</v>
      </c>
      <c r="K11" s="24">
        <v>3</v>
      </c>
      <c r="L11" s="22">
        <v>1</v>
      </c>
      <c r="M11" s="23" t="str">
        <f>IF(AND($L11="",$N11=""),"",IF($L11&gt;$N11,"○",IF($L11=$N11,"△",IF($L11&lt;$N11,"●"))))</f>
        <v>●</v>
      </c>
      <c r="N11" s="24">
        <v>2</v>
      </c>
      <c r="O11" s="22">
        <v>2</v>
      </c>
      <c r="P11" s="23" t="str">
        <f>IF(AND($O11="",$Q11=""),"",IF($O11&gt;$Q11,"○",IF($O11=$Q11,"△",IF($O11&lt;$Q11,"●"))))</f>
        <v>○</v>
      </c>
      <c r="Q11" s="24">
        <v>1</v>
      </c>
      <c r="R11" s="22">
        <v>0</v>
      </c>
      <c r="S11" s="23" t="str">
        <f>IF(AND($R11="",$T11=""),"",IF($R11&gt;$T11,"○",IF($R11=$T11,"△",IF($R11&lt;$T11,"●"))))</f>
        <v>●</v>
      </c>
      <c r="T11" s="24">
        <v>8</v>
      </c>
      <c r="U11" s="1038">
        <v>4</v>
      </c>
      <c r="V11" s="1039" t="str">
        <f>IF(AND($U11="",$W11=""),"",IF($U11&gt;$W11,"○",IF($U11=$W11,"△",IF($U11&lt;$W11,"●"))))</f>
        <v>○</v>
      </c>
      <c r="W11" s="1040">
        <v>3</v>
      </c>
      <c r="X11" s="1041">
        <v>2</v>
      </c>
      <c r="Y11" s="1039" t="str">
        <f>IF(AND($X11="",$Z11=""),"",IF($X11&gt;$Z11,"○",IF($X11=$Z11,"△",IF($X11&lt;$Z11,"●"))))</f>
        <v>○</v>
      </c>
      <c r="Z11" s="1040">
        <v>1</v>
      </c>
      <c r="AA11" s="22">
        <v>2</v>
      </c>
      <c r="AB11" s="23" t="str">
        <f>IF(AND($AA11="",$AC11=""),"",IF($AA11&gt;$AC11,"○",IF($AA11=$AC11,"△",IF($AA11&lt;$AC11,"●"))))</f>
        <v>●</v>
      </c>
      <c r="AC11" s="24">
        <v>4</v>
      </c>
      <c r="AD11" s="22">
        <v>3</v>
      </c>
      <c r="AE11" s="23" t="str">
        <f>IF(AND($AD11="",$AF11=""),"",IF($AD11&gt;$AF11,"○",IF($AD11=$AF11,"△",IF($AD11&lt;$AF11,"●"))))</f>
        <v>○</v>
      </c>
      <c r="AF11" s="24">
        <v>0</v>
      </c>
      <c r="AG11" s="1032"/>
      <c r="AH11" s="615"/>
      <c r="AI11" s="615"/>
      <c r="AJ11" s="615"/>
      <c r="AK11" s="615"/>
      <c r="AL11" s="615"/>
      <c r="AM11" s="615"/>
      <c r="AN11" s="615"/>
      <c r="AO11" s="618"/>
      <c r="AP11" s="13">
        <f>COUNTIF(C11:AF11,"○")*3</f>
        <v>12</v>
      </c>
      <c r="AQ11" s="13">
        <f>COUNTIF(C11:AF11,"△")*1</f>
        <v>0</v>
      </c>
      <c r="AR11" s="13">
        <f>COUNTIF(C11:AF11,"●")*0</f>
        <v>0</v>
      </c>
      <c r="AS11" s="14" t="str">
        <f>B8</f>
        <v>清瀬FC</v>
      </c>
      <c r="AT11" s="14"/>
      <c r="AU11" s="6"/>
      <c r="AV11" s="619"/>
    </row>
    <row r="12" spans="1:48" ht="19.5" customHeight="1">
      <c r="A12" s="592">
        <v>3</v>
      </c>
      <c r="B12" s="595" t="s">
        <v>29</v>
      </c>
      <c r="C12" s="646">
        <f>IF(AND($I$4=""),"",$I$4)</f>
        <v>43022</v>
      </c>
      <c r="D12" s="647"/>
      <c r="E12" s="648"/>
      <c r="F12" s="646">
        <f>IF(AND($I$8=""),"",$I$8)</f>
        <v>42981</v>
      </c>
      <c r="G12" s="647"/>
      <c r="H12" s="648"/>
      <c r="I12" s="1014"/>
      <c r="J12" s="1015"/>
      <c r="K12" s="1016"/>
      <c r="L12" s="610">
        <v>42966</v>
      </c>
      <c r="M12" s="611"/>
      <c r="N12" s="612"/>
      <c r="O12" s="623">
        <v>42994</v>
      </c>
      <c r="P12" s="611"/>
      <c r="Q12" s="612"/>
      <c r="R12" s="607">
        <v>43016</v>
      </c>
      <c r="S12" s="608"/>
      <c r="T12" s="609"/>
      <c r="U12" s="607">
        <v>43015</v>
      </c>
      <c r="V12" s="608"/>
      <c r="W12" s="609"/>
      <c r="X12" s="607">
        <v>43023</v>
      </c>
      <c r="Y12" s="608"/>
      <c r="Z12" s="609"/>
      <c r="AA12" s="610">
        <v>42938</v>
      </c>
      <c r="AB12" s="611"/>
      <c r="AC12" s="612"/>
      <c r="AD12" s="607">
        <v>43016</v>
      </c>
      <c r="AE12" s="608"/>
      <c r="AF12" s="609"/>
      <c r="AG12" s="1020">
        <f>IF(AND($D15="",$G15="",$J15="",$M15="",$P15="",$S15="",$V15="",$Y15="",$AB15="",$AE15=""),"",SUM((COUNTIF($C15:$AF15,"○")),(COUNTIF($C15:$AF15,"●")),(COUNTIF($C15:$AF15,"△"))))</f>
        <v>9</v>
      </c>
      <c r="AH12" s="613">
        <f>IF(AND($D15="",$G15="",$J15="",$M15="",$P15="",$S15="",$V15="",$Y15="",$AB15="",$AE15=""),"",SUM($AP15:$AR15))</f>
        <v>21</v>
      </c>
      <c r="AI12" s="613">
        <f>IF(AND($D15="",$G15="",$J15="",$J15="",$M15="",$P15="",$S15="",$V15="",$Y15="",$AB15="",$AE15=""),"",COUNTIF(C15:AF15,"○"))</f>
        <v>7</v>
      </c>
      <c r="AJ12" s="613">
        <f>IF(AND($D15="",$G15="",$J15="",$J15="",$M15="",$P15="",$S15="",$V15="",$Y15="",$AB15="",$AE15=""),"",COUNTIF(C15:AF15,"●"))</f>
        <v>2</v>
      </c>
      <c r="AK12" s="613">
        <f>IF(AND($D15="",$G15="",$J15="",$J15="",$M15="",$P15="",$S15="",$V15="",$Y15="",$AB15="",$AE15=""),"",COUNTIF(C15:AF15,"△"))</f>
        <v>0</v>
      </c>
      <c r="AL12" s="613">
        <f>IF(AND($C15="",$F15="",$I15="",$L15="",$O15="",$R15="",$U15="",$X15="",$AA15="",$AD15=""),"",SUM($C15,$F15,$I15,$L15,$O15,$R15,$U15,$X15,$AA15,$AD15))</f>
        <v>28</v>
      </c>
      <c r="AM12" s="613">
        <f>IF(AND($E15="",$H15="",$K15="",$N15="",$Q15="",$T15="",$W15="",$Z15="",$AC15="",$AF15=""),"",SUM($E15,$H15,$K15,$N15,$Q15,$T15,$W15,$Z15,$AC15,$AF15))</f>
        <v>10</v>
      </c>
      <c r="AN12" s="613">
        <f>IF(AND($AL12="",$AM12=""),"",($AL12-$AM12))</f>
        <v>18</v>
      </c>
      <c r="AO12" s="616">
        <f>IF(AND($AG12=""),"",RANK(AV12,AV$4:AV$43))</f>
        <v>3</v>
      </c>
      <c r="AP12" s="11"/>
      <c r="AQ12" s="11"/>
      <c r="AS12" s="6"/>
      <c r="AT12" s="6"/>
      <c r="AU12" s="6"/>
      <c r="AV12" s="619">
        <f>_xlfn.IFERROR(AH12*1000000+AN12*100+AL12,"")</f>
        <v>21001828</v>
      </c>
    </row>
    <row r="13" spans="1:48" ht="19.5" customHeight="1">
      <c r="A13" s="593"/>
      <c r="B13" s="596"/>
      <c r="C13" s="640">
        <f>IF(AND($I$5=""),"",$I$5)</f>
        <v>0.4583333333333333</v>
      </c>
      <c r="D13" s="641"/>
      <c r="E13" s="642"/>
      <c r="F13" s="640">
        <f>IF(AND($I$9=""),"",$I$9)</f>
        <v>0.625</v>
      </c>
      <c r="G13" s="641"/>
      <c r="H13" s="642"/>
      <c r="I13" s="1021"/>
      <c r="J13" s="1022"/>
      <c r="K13" s="1023"/>
      <c r="L13" s="620">
        <v>0.4166666666666667</v>
      </c>
      <c r="M13" s="621"/>
      <c r="N13" s="622"/>
      <c r="O13" s="620">
        <v>0.5555555555555556</v>
      </c>
      <c r="P13" s="621"/>
      <c r="Q13" s="622"/>
      <c r="R13" s="620" t="s">
        <v>683</v>
      </c>
      <c r="S13" s="621"/>
      <c r="T13" s="622"/>
      <c r="U13" s="620">
        <v>0.4166666666666667</v>
      </c>
      <c r="V13" s="621"/>
      <c r="W13" s="622"/>
      <c r="X13" s="620">
        <v>0.548611111111111</v>
      </c>
      <c r="Y13" s="621"/>
      <c r="Z13" s="622"/>
      <c r="AA13" s="620">
        <v>0.4166666666666667</v>
      </c>
      <c r="AB13" s="621"/>
      <c r="AC13" s="622"/>
      <c r="AD13" s="620">
        <v>0.5</v>
      </c>
      <c r="AE13" s="621"/>
      <c r="AF13" s="622"/>
      <c r="AG13" s="1027"/>
      <c r="AH13" s="614"/>
      <c r="AI13" s="614"/>
      <c r="AJ13" s="614"/>
      <c r="AK13" s="614"/>
      <c r="AL13" s="614"/>
      <c r="AM13" s="614"/>
      <c r="AN13" s="614"/>
      <c r="AO13" s="617"/>
      <c r="AP13" s="11"/>
      <c r="AQ13" s="11"/>
      <c r="AS13" s="6"/>
      <c r="AT13" s="6"/>
      <c r="AU13" s="6"/>
      <c r="AV13" s="619"/>
    </row>
    <row r="14" spans="1:48" ht="19.5" customHeight="1">
      <c r="A14" s="593"/>
      <c r="B14" s="596"/>
      <c r="C14" s="652" t="str">
        <f>IF(AND($I$6=""),"",$I$6)</f>
        <v>内山C</v>
      </c>
      <c r="D14" s="653"/>
      <c r="E14" s="654"/>
      <c r="F14" s="652" t="str">
        <f>IF(AND($I$10=""),"",$I$10)</f>
        <v>内山A</v>
      </c>
      <c r="G14" s="653"/>
      <c r="H14" s="654"/>
      <c r="I14" s="1021"/>
      <c r="J14" s="1022"/>
      <c r="K14" s="1023"/>
      <c r="L14" s="624" t="s">
        <v>22</v>
      </c>
      <c r="M14" s="621"/>
      <c r="N14" s="622"/>
      <c r="O14" s="624" t="s">
        <v>684</v>
      </c>
      <c r="P14" s="621"/>
      <c r="Q14" s="622"/>
      <c r="R14" s="624" t="s">
        <v>23</v>
      </c>
      <c r="S14" s="621"/>
      <c r="T14" s="622"/>
      <c r="U14" s="624" t="s">
        <v>22</v>
      </c>
      <c r="V14" s="621"/>
      <c r="W14" s="622"/>
      <c r="X14" s="624" t="s">
        <v>22</v>
      </c>
      <c r="Y14" s="621"/>
      <c r="Z14" s="622"/>
      <c r="AA14" s="624" t="s">
        <v>24</v>
      </c>
      <c r="AB14" s="621"/>
      <c r="AC14" s="622"/>
      <c r="AD14" s="624" t="s">
        <v>23</v>
      </c>
      <c r="AE14" s="621"/>
      <c r="AF14" s="622"/>
      <c r="AG14" s="1027"/>
      <c r="AH14" s="614"/>
      <c r="AI14" s="614"/>
      <c r="AJ14" s="614"/>
      <c r="AK14" s="614"/>
      <c r="AL14" s="614"/>
      <c r="AM14" s="614"/>
      <c r="AN14" s="614"/>
      <c r="AO14" s="617"/>
      <c r="AP14" s="11"/>
      <c r="AQ14" s="11"/>
      <c r="AS14" s="6"/>
      <c r="AT14" s="6"/>
      <c r="AU14" s="6"/>
      <c r="AV14" s="619"/>
    </row>
    <row r="15" spans="1:48" ht="24" customHeight="1">
      <c r="A15" s="594"/>
      <c r="B15" s="597"/>
      <c r="C15" s="28">
        <f>IF(AND(K$7=""),"",K$7)</f>
        <v>1</v>
      </c>
      <c r="D15" s="29" t="str">
        <f>IF(AND($C15="",$E15=""),"",IF($C15&gt;$E15,"○",IF($C15=$E15,"△",IF($C15&lt;$E15,"●"))))</f>
        <v>●</v>
      </c>
      <c r="E15" s="30">
        <f>IF(AND(I$7=""),"",I$7)</f>
        <v>3</v>
      </c>
      <c r="F15" s="28">
        <f>IF(AND(K$11=""),"",K$11)</f>
        <v>3</v>
      </c>
      <c r="G15" s="29" t="str">
        <f>IF(AND($F15="",$H15=""),"",IF($F15&gt;$H15,"○",IF($F15=$H15,"△",IF($F15&lt;$H15,"●"))))</f>
        <v>○</v>
      </c>
      <c r="H15" s="30">
        <f>IF(AND(I$11=""),"",I$11)</f>
        <v>1</v>
      </c>
      <c r="I15" s="1029"/>
      <c r="J15" s="1030"/>
      <c r="K15" s="1031"/>
      <c r="L15" s="22">
        <v>1</v>
      </c>
      <c r="M15" s="23" t="str">
        <f>IF(AND($L15="",$N15=""),"",IF($L15&gt;$N15,"○",IF($L15=$N15,"△",IF($L15&lt;$N15,"●"))))</f>
        <v>○</v>
      </c>
      <c r="N15" s="24">
        <v>0</v>
      </c>
      <c r="O15" s="22">
        <v>1</v>
      </c>
      <c r="P15" s="23" t="str">
        <f>IF(AND($O15="",$Q15=""),"",IF($O15&gt;$Q15,"○",IF($O15=$Q15,"△",IF($O15&lt;$Q15,"●"))))</f>
        <v>○</v>
      </c>
      <c r="Q15" s="24">
        <v>0</v>
      </c>
      <c r="R15" s="22">
        <v>3</v>
      </c>
      <c r="S15" s="23" t="str">
        <f>IF(AND($R15="",$T15=""),"",IF($R15&gt;$T15,"○",IF($R15=$T15,"△",IF($R15&lt;$T15,"●"))))</f>
        <v>○</v>
      </c>
      <c r="T15" s="24">
        <v>0</v>
      </c>
      <c r="U15" s="22">
        <v>7</v>
      </c>
      <c r="V15" s="23" t="str">
        <f>IF(AND($U15="",$W15=""),"",IF($U15&gt;$W15,"○",IF($U15=$W15,"△",IF($U15&lt;$W15,"●"))))</f>
        <v>○</v>
      </c>
      <c r="W15" s="24">
        <v>0</v>
      </c>
      <c r="X15" s="22">
        <v>3</v>
      </c>
      <c r="Y15" s="23" t="str">
        <f>IF(AND($X15="",$Z15=""),"",IF($X15&gt;$Z15,"○",IF($X15=$Z15,"△",IF($X15&lt;$Z15,"●"))))</f>
        <v>○</v>
      </c>
      <c r="Z15" s="24">
        <v>2</v>
      </c>
      <c r="AA15" s="22">
        <v>2</v>
      </c>
      <c r="AB15" s="23" t="str">
        <f>IF(AND($AA15="",$AC15=""),"",IF($AA15&gt;$AC15,"○",IF($AA15=$AC15,"△",IF($AA15&lt;$AC15,"●"))))</f>
        <v>●</v>
      </c>
      <c r="AC15" s="24">
        <v>3</v>
      </c>
      <c r="AD15" s="22">
        <v>7</v>
      </c>
      <c r="AE15" s="23" t="str">
        <f>IF(AND($AD15="",$AF15=""),"",IF($AD15&gt;$AF15,"○",IF($AD15=$AF15,"△",IF($AD15&lt;$AF15,"●"))))</f>
        <v>○</v>
      </c>
      <c r="AF15" s="24">
        <v>1</v>
      </c>
      <c r="AG15" s="1032"/>
      <c r="AH15" s="615"/>
      <c r="AI15" s="615"/>
      <c r="AJ15" s="615"/>
      <c r="AK15" s="615"/>
      <c r="AL15" s="615"/>
      <c r="AM15" s="615"/>
      <c r="AN15" s="615"/>
      <c r="AO15" s="618"/>
      <c r="AP15" s="13">
        <f>COUNTIF(C15:AF15,"○")*3</f>
        <v>21</v>
      </c>
      <c r="AQ15" s="13">
        <f>COUNTIF(C15:AF15,"△")*1</f>
        <v>0</v>
      </c>
      <c r="AR15" s="13">
        <f>COUNTIF(C15:AF15,"●")*0</f>
        <v>0</v>
      </c>
      <c r="AS15" s="14" t="str">
        <f>B12</f>
        <v>清瀬VALIANT</v>
      </c>
      <c r="AT15" s="14"/>
      <c r="AU15" s="6"/>
      <c r="AV15" s="619"/>
    </row>
    <row r="16" spans="1:48" ht="19.5" customHeight="1">
      <c r="A16" s="592">
        <v>4</v>
      </c>
      <c r="B16" s="595" t="s">
        <v>30</v>
      </c>
      <c r="C16" s="646">
        <f>IF(AND($L$4=""),"",$L$4)</f>
        <v>42925</v>
      </c>
      <c r="D16" s="647"/>
      <c r="E16" s="648"/>
      <c r="F16" s="646">
        <f>IF(AND($L$8=""),"",$L$8)</f>
        <v>42938</v>
      </c>
      <c r="G16" s="647"/>
      <c r="H16" s="648"/>
      <c r="I16" s="646">
        <f>IF(AND($L$12=""),"",$L$12)</f>
        <v>42966</v>
      </c>
      <c r="J16" s="647"/>
      <c r="K16" s="648"/>
      <c r="L16" s="1014"/>
      <c r="M16" s="1015"/>
      <c r="N16" s="1016"/>
      <c r="O16" s="607">
        <v>43023</v>
      </c>
      <c r="P16" s="608"/>
      <c r="Q16" s="609"/>
      <c r="R16" s="607">
        <v>42925</v>
      </c>
      <c r="S16" s="608"/>
      <c r="T16" s="609"/>
      <c r="U16" s="607">
        <v>43022</v>
      </c>
      <c r="V16" s="608"/>
      <c r="W16" s="609"/>
      <c r="X16" s="607">
        <v>42981</v>
      </c>
      <c r="Y16" s="608"/>
      <c r="Z16" s="609"/>
      <c r="AA16" s="607">
        <v>43022</v>
      </c>
      <c r="AB16" s="608"/>
      <c r="AC16" s="609"/>
      <c r="AD16" s="607">
        <v>43023</v>
      </c>
      <c r="AE16" s="608"/>
      <c r="AF16" s="609"/>
      <c r="AG16" s="1020">
        <f>IF(AND($D19="",$G19="",$J19="",$M19="",$P19="",$S19="",$V19="",$Y19="",$AB19="",$AE19=""),"",SUM((COUNTIF($C19:$AF19,"○")),(COUNTIF($C19:$AF19,"●")),(COUNTIF($C19:$AF19,"△"))))</f>
        <v>9</v>
      </c>
      <c r="AH16" s="613">
        <f>IF(AND($D19="",$G19="",$J19="",$M19="",$P19="",$S19="",$V19="",$Y19="",$AB19="",$AE19=""),"",SUM($AP19:$AR19))</f>
        <v>13</v>
      </c>
      <c r="AI16" s="613">
        <f>IF(AND($D19="",$G19="",$J19="",$J19="",$M19="",$P19="",$S19="",$V19="",$Y19="",$AB19="",$AE19=""),"",COUNTIF(C19:AF19,"○"))</f>
        <v>4</v>
      </c>
      <c r="AJ16" s="613">
        <f>IF(AND($D19="",$G19="",$J19="",$J19="",$M19="",$P19="",$S19="",$V19="",$Y19="",$AB19="",$AE19=""),"",COUNTIF(C19:AF19,"●"))</f>
        <v>4</v>
      </c>
      <c r="AK16" s="613">
        <f>IF(AND($D19="",$G19="",$J19="",$J19="",$M19="",$P19="",$S19="",$V19="",$Y19="",$AB19="",$AE19=""),"",COUNTIF(C19:AF19,"△"))</f>
        <v>1</v>
      </c>
      <c r="AL16" s="613">
        <f>IF(AND($C19="",$F19="",$I19="",$L19="",$O19="",$R19="",$U19="",$X19="",$AA19="",$AD19=""),"",SUM($C19,$F19,$I19,$L19,$O19,$R19,$U19,$X19,$AA19,$AD19))</f>
        <v>14</v>
      </c>
      <c r="AM16" s="613">
        <f>IF(AND($E19="",$H19="",$K19="",$N19="",$Q19="",$T19="",$W19="",$Z19="",$AC19="",$AF19=""),"",SUM($E19,$H19,$K19,$N19,$Q19,$T19,$W19,$Z19,$AC19,$AF19))</f>
        <v>18</v>
      </c>
      <c r="AN16" s="613">
        <f>IF(AND($AL16="",$AM16=""),"",($AL16-$AM16))</f>
        <v>-4</v>
      </c>
      <c r="AO16" s="616">
        <f>IF(AND($AG16=""),"",RANK(AV16,AV$4:AV$43))</f>
        <v>5</v>
      </c>
      <c r="AP16" s="11"/>
      <c r="AQ16" s="11"/>
      <c r="AS16" s="6"/>
      <c r="AT16" s="6"/>
      <c r="AU16" s="6"/>
      <c r="AV16" s="619">
        <f>_xlfn.IFERROR(AH16*1000000+AN16*100+AL16,"")</f>
        <v>12999614</v>
      </c>
    </row>
    <row r="17" spans="1:48" ht="19.5" customHeight="1">
      <c r="A17" s="593"/>
      <c r="B17" s="596"/>
      <c r="C17" s="640">
        <f>IF(AND($L$5=""),"",$L$5)</f>
        <v>0.576388888888889</v>
      </c>
      <c r="D17" s="641"/>
      <c r="E17" s="642"/>
      <c r="F17" s="640">
        <f>IF(AND($L$9=""),"",$L$9)</f>
        <v>0.4583333333333333</v>
      </c>
      <c r="G17" s="641"/>
      <c r="H17" s="642"/>
      <c r="I17" s="640">
        <f>IF(AND($L$13=""),"",$L$13)</f>
        <v>0.4166666666666667</v>
      </c>
      <c r="J17" s="641"/>
      <c r="K17" s="642"/>
      <c r="L17" s="1021"/>
      <c r="M17" s="1022"/>
      <c r="N17" s="1023"/>
      <c r="O17" s="620">
        <v>0.40972222222222227</v>
      </c>
      <c r="P17" s="621"/>
      <c r="Q17" s="622"/>
      <c r="R17" s="620">
        <v>0.6180555555555556</v>
      </c>
      <c r="S17" s="621"/>
      <c r="T17" s="622"/>
      <c r="U17" s="620">
        <v>0.5416666666666666</v>
      </c>
      <c r="V17" s="621"/>
      <c r="W17" s="622"/>
      <c r="X17" s="620">
        <v>0.6180555555555556</v>
      </c>
      <c r="Y17" s="621"/>
      <c r="Z17" s="622"/>
      <c r="AA17" s="620">
        <v>0.4166666666666667</v>
      </c>
      <c r="AB17" s="621"/>
      <c r="AC17" s="622"/>
      <c r="AD17" s="620">
        <v>0.4791666666666667</v>
      </c>
      <c r="AE17" s="621"/>
      <c r="AF17" s="622"/>
      <c r="AG17" s="1027"/>
      <c r="AH17" s="614"/>
      <c r="AI17" s="614"/>
      <c r="AJ17" s="614"/>
      <c r="AK17" s="614"/>
      <c r="AL17" s="614"/>
      <c r="AM17" s="614"/>
      <c r="AN17" s="614"/>
      <c r="AO17" s="617"/>
      <c r="AP17" s="11"/>
      <c r="AQ17" s="11"/>
      <c r="AS17" s="6"/>
      <c r="AT17" s="6"/>
      <c r="AU17" s="6"/>
      <c r="AV17" s="619"/>
    </row>
    <row r="18" spans="1:48" ht="19.5" customHeight="1">
      <c r="A18" s="593"/>
      <c r="B18" s="596"/>
      <c r="C18" s="652" t="str">
        <f>IF(AND($L$6=""),"",$L$6)</f>
        <v>内山B</v>
      </c>
      <c r="D18" s="653"/>
      <c r="E18" s="654"/>
      <c r="F18" s="652" t="str">
        <f>IF(AND($L$10=""),"",$L$10)</f>
        <v>内山A</v>
      </c>
      <c r="G18" s="653"/>
      <c r="H18" s="654"/>
      <c r="I18" s="652" t="str">
        <f>IF(AND($L$14=""),"",$L$14)</f>
        <v>内山C</v>
      </c>
      <c r="J18" s="653"/>
      <c r="K18" s="654"/>
      <c r="L18" s="1021"/>
      <c r="M18" s="1022"/>
      <c r="N18" s="1023"/>
      <c r="O18" s="624" t="s">
        <v>22</v>
      </c>
      <c r="P18" s="621"/>
      <c r="Q18" s="622"/>
      <c r="R18" s="624" t="s">
        <v>23</v>
      </c>
      <c r="S18" s="621"/>
      <c r="T18" s="622"/>
      <c r="U18" s="624" t="s">
        <v>22</v>
      </c>
      <c r="V18" s="621"/>
      <c r="W18" s="622"/>
      <c r="X18" s="624" t="s">
        <v>24</v>
      </c>
      <c r="Y18" s="621"/>
      <c r="Z18" s="622"/>
      <c r="AA18" s="624" t="s">
        <v>22</v>
      </c>
      <c r="AB18" s="621"/>
      <c r="AC18" s="622"/>
      <c r="AD18" s="624" t="s">
        <v>22</v>
      </c>
      <c r="AE18" s="621"/>
      <c r="AF18" s="622"/>
      <c r="AG18" s="1027"/>
      <c r="AH18" s="614"/>
      <c r="AI18" s="614"/>
      <c r="AJ18" s="614"/>
      <c r="AK18" s="614"/>
      <c r="AL18" s="614"/>
      <c r="AM18" s="614"/>
      <c r="AN18" s="614"/>
      <c r="AO18" s="617"/>
      <c r="AP18" s="11"/>
      <c r="AQ18" s="11"/>
      <c r="AS18" s="6"/>
      <c r="AT18" s="6"/>
      <c r="AU18" s="6"/>
      <c r="AV18" s="619"/>
    </row>
    <row r="19" spans="1:48" ht="24" customHeight="1">
      <c r="A19" s="594"/>
      <c r="B19" s="597"/>
      <c r="C19" s="28">
        <f>IF(AND(N$7=""),"",N$7)</f>
        <v>1</v>
      </c>
      <c r="D19" s="29" t="str">
        <f>IF(AND($C19="",$E19=""),"",IF($C19&gt;$E19,"○",IF($C19=$E19,"△",IF($C19&lt;$E19,"●"))))</f>
        <v>●</v>
      </c>
      <c r="E19" s="30">
        <f>IF(AND(L$7=""),"",L$7)</f>
        <v>5</v>
      </c>
      <c r="F19" s="28">
        <f>IF(AND(N$11=""),"",N$11)</f>
        <v>2</v>
      </c>
      <c r="G19" s="29" t="str">
        <f>IF(AND($F19="",$H19=""),"",IF($F19&gt;$H19,"○",IF($F19=$H19,"△",IF($F19&lt;$H19,"●"))))</f>
        <v>○</v>
      </c>
      <c r="H19" s="30">
        <f>IF(AND(L$11=""),"",L$11)</f>
        <v>1</v>
      </c>
      <c r="I19" s="28">
        <f>IF(AND(N$15=""),"",N$15)</f>
        <v>0</v>
      </c>
      <c r="J19" s="29" t="str">
        <f>IF(AND($I19="",$K19=""),"",IF($I19&gt;$K19,"○",IF($I19=$K19,"△",IF($I19&lt;$K19,"●"))))</f>
        <v>●</v>
      </c>
      <c r="K19" s="30">
        <f>IF(AND(L$15=""),"",L$15)</f>
        <v>1</v>
      </c>
      <c r="L19" s="1029"/>
      <c r="M19" s="1030"/>
      <c r="N19" s="1031"/>
      <c r="O19" s="22">
        <v>4</v>
      </c>
      <c r="P19" s="23" t="str">
        <f>IF(AND($O19="",$Q19=""),"",IF($O19&gt;$Q19,"○",IF($O19=$Q19,"△",IF($O19&lt;$Q19,"●"))))</f>
        <v>○</v>
      </c>
      <c r="Q19" s="24">
        <v>0</v>
      </c>
      <c r="R19" s="22">
        <v>1</v>
      </c>
      <c r="S19" s="23" t="str">
        <f>IF(AND($R19="",$T19=""),"",IF($R19&gt;$T19,"○",IF($R19=$T19,"△",IF($R19&lt;$T19,"●"))))</f>
        <v>●</v>
      </c>
      <c r="T19" s="24">
        <v>8</v>
      </c>
      <c r="U19" s="22">
        <v>3</v>
      </c>
      <c r="V19" s="23" t="str">
        <f>IF(AND($U19="",$W19=""),"",IF($U19&gt;$W19,"○",IF($U19=$W19,"△",IF($U19&lt;$W19,"●"))))</f>
        <v>○</v>
      </c>
      <c r="W19" s="24">
        <v>0</v>
      </c>
      <c r="X19" s="22">
        <v>1</v>
      </c>
      <c r="Y19" s="23" t="str">
        <f>IF(AND($X19="",$Z19=""),"",IF($X19&gt;$Z19,"○",IF($X19=$Z19,"△",IF($X19&lt;$Z19,"●"))))</f>
        <v>△</v>
      </c>
      <c r="Z19" s="24">
        <v>1</v>
      </c>
      <c r="AA19" s="22">
        <v>0</v>
      </c>
      <c r="AB19" s="23" t="str">
        <f>IF(AND($AA19="",$AC19=""),"",IF($AA19&gt;$AC19,"○",IF($AA19=$AC19,"△",IF($AA19&lt;$AC19,"●"))))</f>
        <v>●</v>
      </c>
      <c r="AC19" s="24">
        <v>2</v>
      </c>
      <c r="AD19" s="22">
        <v>2</v>
      </c>
      <c r="AE19" s="23" t="str">
        <f>IF(AND($AD19="",$AF19=""),"",IF($AD19&gt;$AF19,"○",IF($AD19=$AF19,"△",IF($AD19&lt;$AF19,"●"))))</f>
        <v>○</v>
      </c>
      <c r="AF19" s="24">
        <v>0</v>
      </c>
      <c r="AG19" s="1032"/>
      <c r="AH19" s="615"/>
      <c r="AI19" s="615"/>
      <c r="AJ19" s="615"/>
      <c r="AK19" s="615"/>
      <c r="AL19" s="615"/>
      <c r="AM19" s="615"/>
      <c r="AN19" s="615"/>
      <c r="AO19" s="618"/>
      <c r="AP19" s="13">
        <f>COUNTIF(C19:AF19,"○")*3</f>
        <v>12</v>
      </c>
      <c r="AQ19" s="13">
        <f>COUNTIF(C19:AF19,"△")*1</f>
        <v>1</v>
      </c>
      <c r="AR19" s="13">
        <f>COUNTIF(C19:AF19,"●")*0</f>
        <v>0</v>
      </c>
      <c r="AS19" s="14" t="str">
        <f>B16</f>
        <v>こみねFC</v>
      </c>
      <c r="AT19" s="14"/>
      <c r="AU19" s="6"/>
      <c r="AV19" s="619"/>
    </row>
    <row r="20" spans="1:48" ht="19.5" customHeight="1">
      <c r="A20" s="592">
        <v>5</v>
      </c>
      <c r="B20" s="595" t="s">
        <v>31</v>
      </c>
      <c r="C20" s="646">
        <f>IF(AND($O$4=""),"",$O$4)</f>
        <v>43023</v>
      </c>
      <c r="D20" s="647"/>
      <c r="E20" s="648"/>
      <c r="F20" s="646">
        <f>IF(AND($O$8=""),"",$O$8)</f>
        <v>43001</v>
      </c>
      <c r="G20" s="647"/>
      <c r="H20" s="648"/>
      <c r="I20" s="646">
        <f>IF(AND($O$12=""),"",$O$12)</f>
        <v>42994</v>
      </c>
      <c r="J20" s="647"/>
      <c r="K20" s="648"/>
      <c r="L20" s="646">
        <f>IF(AND($O$16=""),"",$O$16)</f>
        <v>43023</v>
      </c>
      <c r="M20" s="647"/>
      <c r="N20" s="648"/>
      <c r="O20" s="1014"/>
      <c r="P20" s="1015"/>
      <c r="Q20" s="1016"/>
      <c r="R20" s="607">
        <v>42938</v>
      </c>
      <c r="S20" s="608"/>
      <c r="T20" s="609"/>
      <c r="U20" s="607">
        <v>43022</v>
      </c>
      <c r="V20" s="608"/>
      <c r="W20" s="609"/>
      <c r="X20" s="607">
        <v>43001</v>
      </c>
      <c r="Y20" s="608"/>
      <c r="Z20" s="609"/>
      <c r="AA20" s="607">
        <v>43023</v>
      </c>
      <c r="AB20" s="608"/>
      <c r="AC20" s="609"/>
      <c r="AD20" s="607">
        <v>43022</v>
      </c>
      <c r="AE20" s="608"/>
      <c r="AF20" s="609"/>
      <c r="AG20" s="1020">
        <f>IF(AND($D23="",$G23="",$J23="",$M23="",$P23="",$S23="",$V23="",$Y23="",$AB23="",$AE23=""),"",SUM((COUNTIF($C23:$AF23,"○")),(COUNTIF($C23:$AF23,"●")),(COUNTIF($C23:$AF23,"△"))))</f>
        <v>9</v>
      </c>
      <c r="AH20" s="613">
        <f>IF(AND($D23="",$G23="",$J23="",$M23="",$P23="",$S23="",$V23="",$Y23="",$AB23="",$AE23=""),"",SUM($AP23:$AR23))</f>
        <v>4</v>
      </c>
      <c r="AI20" s="613">
        <f>IF(AND($D23="",$G23="",$J23="",$J23="",$M23="",$P23="",$S23="",$V23="",$Y23="",$AB23="",$AE23=""),"",COUNTIF(C23:AF23,"○"))</f>
        <v>0</v>
      </c>
      <c r="AJ20" s="613">
        <f>IF(AND($D23="",$G23="",$J23="",$J23="",$M23="",$P23="",$S23="",$V23="",$Y23="",$AB23="",$AE23=""),"",COUNTIF(C23:AF23,"●"))</f>
        <v>5</v>
      </c>
      <c r="AK20" s="613">
        <f>IF(AND($D23="",$G23="",$J23="",$J23="",$M23="",$P23="",$S23="",$V23="",$Y23="",$AB23="",$AE23=""),"",COUNTIF(C23:AF23,"△"))</f>
        <v>4</v>
      </c>
      <c r="AL20" s="613">
        <f>IF(AND($C23="",$F23="",$I23="",$L23="",$O23="",$R23="",$U23="",$X23="",$AA23="",$AD23=""),"",SUM($C23,$F23,$I23,$L23,$O23,$R23,$U23,$X23,$AA23,$AD23))</f>
        <v>8</v>
      </c>
      <c r="AM20" s="613">
        <f>IF(AND($E23="",$H23="",$K23="",$N23="",$Q23="",$T23="",$W23="",$Z23="",$AC23="",$AF23=""),"",SUM($E23,$H23,$K23,$N23,$Q23,$T23,$W23,$Z23,$AC23,$AF23))</f>
        <v>17</v>
      </c>
      <c r="AN20" s="613">
        <f>IF(AND($AL20="",$AM20=""),"",($AL20-$AM20))</f>
        <v>-9</v>
      </c>
      <c r="AO20" s="616">
        <f>IF(AND($AG20=""),"",RANK(AV20,AV$4:AV$43))</f>
        <v>9</v>
      </c>
      <c r="AP20" s="11"/>
      <c r="AQ20" s="11"/>
      <c r="AS20" s="6"/>
      <c r="AT20" s="6"/>
      <c r="AU20" s="6"/>
      <c r="AV20" s="619">
        <f>_xlfn.IFERROR(AH20*1000000+AN20*100+AL20,"")</f>
        <v>3999108</v>
      </c>
    </row>
    <row r="21" spans="1:48" ht="19.5" customHeight="1">
      <c r="A21" s="593"/>
      <c r="B21" s="596"/>
      <c r="C21" s="640">
        <f>IF(AND($O$5=""),"",$O$5)</f>
        <v>0.513888888888889</v>
      </c>
      <c r="D21" s="641"/>
      <c r="E21" s="642"/>
      <c r="F21" s="640">
        <f>IF(AND($O$9=""),"",$O$9)</f>
        <v>0.5625</v>
      </c>
      <c r="G21" s="641"/>
      <c r="H21" s="642"/>
      <c r="I21" s="640">
        <f>IF(AND($O$13=""),"",$O$13)</f>
        <v>0.5555555555555556</v>
      </c>
      <c r="J21" s="641"/>
      <c r="K21" s="642"/>
      <c r="L21" s="640">
        <f>IF(AND($O$17=""),"",$O$17)</f>
        <v>0.40972222222222227</v>
      </c>
      <c r="M21" s="641"/>
      <c r="N21" s="642"/>
      <c r="O21" s="1021"/>
      <c r="P21" s="1022"/>
      <c r="Q21" s="1023"/>
      <c r="R21" s="1033">
        <v>0.5</v>
      </c>
      <c r="S21" s="1034"/>
      <c r="T21" s="1035"/>
      <c r="U21" s="1033">
        <v>0.6666666666666666</v>
      </c>
      <c r="V21" s="1034"/>
      <c r="W21" s="1035"/>
      <c r="X21" s="1033">
        <v>0.6041666666666666</v>
      </c>
      <c r="Y21" s="1034"/>
      <c r="Z21" s="1035"/>
      <c r="AA21" s="1033">
        <v>0.5833333333333334</v>
      </c>
      <c r="AB21" s="1034"/>
      <c r="AC21" s="1035"/>
      <c r="AD21" s="620">
        <v>0.625</v>
      </c>
      <c r="AE21" s="621"/>
      <c r="AF21" s="622"/>
      <c r="AG21" s="1027"/>
      <c r="AH21" s="614"/>
      <c r="AI21" s="614"/>
      <c r="AJ21" s="614"/>
      <c r="AK21" s="614"/>
      <c r="AL21" s="614"/>
      <c r="AM21" s="614"/>
      <c r="AN21" s="614"/>
      <c r="AO21" s="617"/>
      <c r="AP21" s="11"/>
      <c r="AQ21" s="11"/>
      <c r="AS21" s="6"/>
      <c r="AT21" s="6"/>
      <c r="AU21" s="6"/>
      <c r="AV21" s="619"/>
    </row>
    <row r="22" spans="1:48" ht="19.5" customHeight="1">
      <c r="A22" s="593"/>
      <c r="B22" s="596"/>
      <c r="C22" s="652" t="str">
        <f>IF(AND($O$6=""),"",$O$6)</f>
        <v>内山C</v>
      </c>
      <c r="D22" s="653"/>
      <c r="E22" s="654"/>
      <c r="F22" s="652" t="str">
        <f>IF(AND($O$10=""),"",$O$10)</f>
        <v>内山B</v>
      </c>
      <c r="G22" s="653"/>
      <c r="H22" s="654"/>
      <c r="I22" s="652" t="str">
        <f>IF(AND($O$14=""),"",$O$14)</f>
        <v>内山A</v>
      </c>
      <c r="J22" s="653"/>
      <c r="K22" s="654"/>
      <c r="L22" s="652" t="str">
        <f>IF(AND($O$18=""),"",$O$18)</f>
        <v>内山C</v>
      </c>
      <c r="M22" s="653"/>
      <c r="N22" s="654"/>
      <c r="O22" s="1021"/>
      <c r="P22" s="1022"/>
      <c r="Q22" s="1023"/>
      <c r="R22" s="1037" t="s">
        <v>24</v>
      </c>
      <c r="S22" s="1034"/>
      <c r="T22" s="1035"/>
      <c r="U22" s="1037" t="s">
        <v>22</v>
      </c>
      <c r="V22" s="1034"/>
      <c r="W22" s="1035"/>
      <c r="X22" s="1037" t="s">
        <v>23</v>
      </c>
      <c r="Y22" s="1034"/>
      <c r="Z22" s="1035"/>
      <c r="AA22" s="1037" t="s">
        <v>22</v>
      </c>
      <c r="AB22" s="1034"/>
      <c r="AC22" s="1035"/>
      <c r="AD22" s="624" t="s">
        <v>22</v>
      </c>
      <c r="AE22" s="621"/>
      <c r="AF22" s="622"/>
      <c r="AG22" s="1027"/>
      <c r="AH22" s="614"/>
      <c r="AI22" s="614"/>
      <c r="AJ22" s="614"/>
      <c r="AK22" s="614"/>
      <c r="AL22" s="614"/>
      <c r="AM22" s="614"/>
      <c r="AN22" s="614"/>
      <c r="AO22" s="617"/>
      <c r="AP22" s="11"/>
      <c r="AQ22" s="11"/>
      <c r="AS22" s="6"/>
      <c r="AT22" s="6"/>
      <c r="AU22" s="6"/>
      <c r="AV22" s="619"/>
    </row>
    <row r="23" spans="1:48" ht="24" customHeight="1">
      <c r="A23" s="594"/>
      <c r="B23" s="597"/>
      <c r="C23" s="28">
        <f>IF(AND($Q$7=""),"",$Q$7)</f>
        <v>0</v>
      </c>
      <c r="D23" s="29" t="str">
        <f>IF(AND($C23="",$E23=""),"",IF($C23&gt;$E23,"○",IF($C23=$E23,"△",IF($C23&lt;$E23,"●"))))</f>
        <v>△</v>
      </c>
      <c r="E23" s="30">
        <f>IF(AND($O$7=""),"",$O$7)</f>
        <v>0</v>
      </c>
      <c r="F23" s="28">
        <f>IF(AND(Q$11=""),"",Q$11)</f>
        <v>1</v>
      </c>
      <c r="G23" s="29" t="str">
        <f>IF(AND($F23="",$H23=""),"",IF($F23&gt;$H23,"○",IF($F23=$H23,"△",IF($F23&lt;$H23,"●"))))</f>
        <v>●</v>
      </c>
      <c r="H23" s="30">
        <f>IF(AND(O$11=""),"",O$11)</f>
        <v>2</v>
      </c>
      <c r="I23" s="28">
        <f>IF(AND($Q$15=""),"",$Q$15)</f>
        <v>0</v>
      </c>
      <c r="J23" s="29" t="str">
        <f>IF(AND($I23="",$K23=""),"",IF($I23&gt;$K23,"○",IF($I23=$K23,"△",IF($I23&lt;$K23,"●"))))</f>
        <v>●</v>
      </c>
      <c r="K23" s="30">
        <f>IF(AND($O$15=""),"",$O$15)</f>
        <v>1</v>
      </c>
      <c r="L23" s="28">
        <f>IF(AND($Q$19=""),"",$Q$19)</f>
        <v>0</v>
      </c>
      <c r="M23" s="29" t="str">
        <f>IF(AND($L23="",$N23=""),"",IF($L23&gt;$N23,"○",IF($L23=$N23,"△",IF($L23&lt;$N23,"●"))))</f>
        <v>●</v>
      </c>
      <c r="N23" s="30">
        <f>IF(AND($O$19=""),"",$O$19)</f>
        <v>4</v>
      </c>
      <c r="O23" s="1029"/>
      <c r="P23" s="1030"/>
      <c r="Q23" s="1031"/>
      <c r="R23" s="1041">
        <v>1</v>
      </c>
      <c r="S23" s="1039" t="str">
        <f>IF(AND($R23="",$T23=""),"",IF($R23&gt;$T23,"○",IF($R23=$T23,"△",IF($R23&lt;$T23,"●"))))</f>
        <v>●</v>
      </c>
      <c r="T23" s="1040">
        <v>3</v>
      </c>
      <c r="U23" s="1041">
        <v>2</v>
      </c>
      <c r="V23" s="1039" t="str">
        <f>IF(AND($U23="",$W23=""),"",IF($U23&gt;$W23,"○",IF($U23=$W23,"△",IF($U23&lt;$W23,"●"))))</f>
        <v>△</v>
      </c>
      <c r="W23" s="1040">
        <v>2</v>
      </c>
      <c r="X23" s="1041">
        <v>0</v>
      </c>
      <c r="Y23" s="1039" t="str">
        <f>IF(AND($X23="",$Z23=""),"",IF($X23&gt;$Z23,"○",IF($X23=$Z23,"△",IF($X23&lt;$Z23,"●"))))</f>
        <v>●</v>
      </c>
      <c r="Z23" s="1040">
        <v>1</v>
      </c>
      <c r="AA23" s="1041">
        <v>3</v>
      </c>
      <c r="AB23" s="1039" t="str">
        <f>IF(AND($AA23="",$AC23=""),"",IF($AA23&gt;$AC23,"○",IF($AA23=$AC23,"△",IF($AA23&lt;$AC23,"●"))))</f>
        <v>△</v>
      </c>
      <c r="AC23" s="1040">
        <v>3</v>
      </c>
      <c r="AD23" s="22">
        <v>1</v>
      </c>
      <c r="AE23" s="23" t="str">
        <f>IF(AND($AD23="",$AF23=""),"",IF($AD23&gt;$AF23,"○",IF($AD23=$AF23,"△",IF($AD23&lt;$AF23,"●"))))</f>
        <v>△</v>
      </c>
      <c r="AF23" s="24">
        <v>1</v>
      </c>
      <c r="AG23" s="1032"/>
      <c r="AH23" s="615"/>
      <c r="AI23" s="615"/>
      <c r="AJ23" s="615"/>
      <c r="AK23" s="615"/>
      <c r="AL23" s="615"/>
      <c r="AM23" s="615"/>
      <c r="AN23" s="615"/>
      <c r="AO23" s="618"/>
      <c r="AP23" s="13">
        <f>COUNTIF(C23:AF23,"○")*3</f>
        <v>0</v>
      </c>
      <c r="AQ23" s="13">
        <f>COUNTIF(C23:AF23,"△")*1</f>
        <v>4</v>
      </c>
      <c r="AR23" s="13">
        <f>COUNTIF(C23:AF23,"●")*0</f>
        <v>0</v>
      </c>
      <c r="AS23" s="14" t="str">
        <f>B20</f>
        <v>ヨーケン東京FC</v>
      </c>
      <c r="AT23" s="14"/>
      <c r="AU23" s="6"/>
      <c r="AV23" s="619"/>
    </row>
    <row r="24" spans="1:48" ht="19.5" customHeight="1">
      <c r="A24" s="592">
        <v>6</v>
      </c>
      <c r="B24" s="595" t="s">
        <v>32</v>
      </c>
      <c r="C24" s="646">
        <f>IF(AND($R$4=""),"",$R$4)</f>
        <v>43023</v>
      </c>
      <c r="D24" s="647"/>
      <c r="E24" s="648"/>
      <c r="F24" s="646">
        <f>IF(AND($R$8=""),"",$R$8)</f>
        <v>43022</v>
      </c>
      <c r="G24" s="647"/>
      <c r="H24" s="648"/>
      <c r="I24" s="646">
        <f>IF(AND($R$12=""),"",$R$12)</f>
        <v>43016</v>
      </c>
      <c r="J24" s="647"/>
      <c r="K24" s="648"/>
      <c r="L24" s="646">
        <f>IF(AND($R$16=""),"",$R$16)</f>
        <v>42925</v>
      </c>
      <c r="M24" s="647"/>
      <c r="N24" s="648"/>
      <c r="O24" s="646">
        <f>IF(AND($R$20=""),"",$R$20)</f>
        <v>42938</v>
      </c>
      <c r="P24" s="647"/>
      <c r="Q24" s="648"/>
      <c r="R24" s="1014"/>
      <c r="S24" s="1015"/>
      <c r="T24" s="1016"/>
      <c r="U24" s="610">
        <v>42981</v>
      </c>
      <c r="V24" s="611"/>
      <c r="W24" s="612"/>
      <c r="X24" s="607">
        <v>43015</v>
      </c>
      <c r="Y24" s="608"/>
      <c r="Z24" s="609"/>
      <c r="AA24" s="607">
        <v>43022</v>
      </c>
      <c r="AB24" s="608"/>
      <c r="AC24" s="609"/>
      <c r="AD24" s="610">
        <v>42966</v>
      </c>
      <c r="AE24" s="611"/>
      <c r="AF24" s="612"/>
      <c r="AG24" s="1020">
        <f>IF(AND($D27="",$G27="",$J27="",$M27="",$P27="",$S27="",$V27="",$Y27="",$AB27="",$AE27=""),"",SUM((COUNTIF($C27:$AF27,"○")),(COUNTIF($C27:$AF27,"●")),(COUNTIF($C27:$AF27,"△"))))</f>
        <v>9</v>
      </c>
      <c r="AH24" s="613">
        <f>IF(AND($D27="",$G27="",$J27="",$M27="",$P27="",$S27="",$V27="",$Y27="",$AB27="",$AE27=""),"",SUM($AP27:$AR27))</f>
        <v>21</v>
      </c>
      <c r="AI24" s="613">
        <f>IF(AND($D27="",$G27="",$J27="",$J27="",$M27="",$P27="",$S27="",$V27="",$Y27="",$AB27="",$AE27=""),"",COUNTIF(C27:AF27,"○"))</f>
        <v>7</v>
      </c>
      <c r="AJ24" s="613">
        <f>IF(AND($D27="",$G27="",$J27="",$J27="",$M27="",$P27="",$S27="",$V27="",$Y27="",$AB27="",$AE27=""),"",COUNTIF(C27:AF27,"●"))</f>
        <v>2</v>
      </c>
      <c r="AK24" s="613">
        <f>IF(AND($D27="",$G27="",$J27="",$J27="",$M27="",$P27="",$S27="",$V27="",$Y27="",$AB27="",$AE27=""),"",COUNTIF(C27:AF27,"△"))</f>
        <v>0</v>
      </c>
      <c r="AL24" s="613">
        <f>IF(AND($C27="",$F27="",$I27="",$L27="",$O27="",$R27="",$U27="",$X27="",$AA27="",$AD27=""),"",SUM($C27,$F27,$I27,$L27,$O27,$R27,$U27,$X27,$AA27,$AD27))</f>
        <v>33</v>
      </c>
      <c r="AM24" s="613">
        <f>IF(AND($E27="",$H27="",$K27="",$N27="",$Q27="",$T27="",$W27="",$Z27="",$AC27="",$AF27=""),"",SUM($E27,$H27,$K27,$N27,$Q27,$T27,$W27,$Z27,$AC27,$AF27))</f>
        <v>9</v>
      </c>
      <c r="AN24" s="613">
        <f>IF(AND($AL24="",$AM24=""),"",($AL24-$AM24))</f>
        <v>24</v>
      </c>
      <c r="AO24" s="616">
        <f>IF(AND($AG24=""),"",RANK(AV24,AV$4:AV$43))</f>
        <v>2</v>
      </c>
      <c r="AP24" s="11"/>
      <c r="AQ24" s="11"/>
      <c r="AS24" s="6"/>
      <c r="AT24" s="6"/>
      <c r="AU24" s="6"/>
      <c r="AV24" s="619">
        <f>_xlfn.IFERROR(AH24*1000000+AN24*100+AL24,"")</f>
        <v>21002433</v>
      </c>
    </row>
    <row r="25" spans="1:48" ht="19.5" customHeight="1">
      <c r="A25" s="593"/>
      <c r="B25" s="596"/>
      <c r="C25" s="640">
        <f>IF(AND($R$5=""),"",$R$5)</f>
        <v>0.4444444444444444</v>
      </c>
      <c r="D25" s="641"/>
      <c r="E25" s="642"/>
      <c r="F25" s="640">
        <f>IF(AND($R$9=""),"",$R$9)</f>
        <v>0.5833333333333334</v>
      </c>
      <c r="G25" s="641"/>
      <c r="H25" s="642"/>
      <c r="I25" s="640" t="str">
        <f>IF(AND($R$13=""),"",$R$13)</f>
        <v>10;00</v>
      </c>
      <c r="J25" s="641"/>
      <c r="K25" s="642"/>
      <c r="L25" s="640">
        <f>IF(AND($R$17=""),"",$R$17)</f>
        <v>0.6180555555555556</v>
      </c>
      <c r="M25" s="641"/>
      <c r="N25" s="642"/>
      <c r="O25" s="640">
        <f>IF(AND($R$21=""),"",$R$21)</f>
        <v>0.5</v>
      </c>
      <c r="P25" s="641"/>
      <c r="Q25" s="642"/>
      <c r="R25" s="1021"/>
      <c r="S25" s="1022"/>
      <c r="T25" s="1023"/>
      <c r="U25" s="620">
        <v>0.576388888888889</v>
      </c>
      <c r="V25" s="621"/>
      <c r="W25" s="622"/>
      <c r="X25" s="620">
        <v>0.4166666666666667</v>
      </c>
      <c r="Y25" s="621"/>
      <c r="Z25" s="622"/>
      <c r="AA25" s="620">
        <v>0.5</v>
      </c>
      <c r="AB25" s="621"/>
      <c r="AC25" s="622"/>
      <c r="AD25" s="620">
        <v>0.4583333333333333</v>
      </c>
      <c r="AE25" s="621"/>
      <c r="AF25" s="622"/>
      <c r="AG25" s="1027"/>
      <c r="AH25" s="614"/>
      <c r="AI25" s="614"/>
      <c r="AJ25" s="614"/>
      <c r="AK25" s="614"/>
      <c r="AL25" s="614"/>
      <c r="AM25" s="614"/>
      <c r="AN25" s="614"/>
      <c r="AO25" s="617"/>
      <c r="AP25" s="11"/>
      <c r="AQ25" s="11"/>
      <c r="AS25" s="6"/>
      <c r="AT25" s="6"/>
      <c r="AU25" s="6"/>
      <c r="AV25" s="619"/>
    </row>
    <row r="26" spans="1:48" ht="19.5" customHeight="1">
      <c r="A26" s="593"/>
      <c r="B26" s="596"/>
      <c r="C26" s="652" t="str">
        <f>IF(AND($R$6=""),"",$R$6)</f>
        <v>内山C</v>
      </c>
      <c r="D26" s="653"/>
      <c r="E26" s="654"/>
      <c r="F26" s="652" t="str">
        <f>IF(AND($R$10=""),"",$R$10)</f>
        <v>内山C</v>
      </c>
      <c r="G26" s="653"/>
      <c r="H26" s="654"/>
      <c r="I26" s="652" t="str">
        <f>IF(AND($R$14=""),"",$R$14)</f>
        <v>内山B</v>
      </c>
      <c r="J26" s="653"/>
      <c r="K26" s="654"/>
      <c r="L26" s="652" t="str">
        <f>IF(AND($R$18=""),"",$R$18)</f>
        <v>内山B</v>
      </c>
      <c r="M26" s="653"/>
      <c r="N26" s="654"/>
      <c r="O26" s="652" t="str">
        <f>IF(AND($R$22=""),"",$R$22)</f>
        <v>内山A</v>
      </c>
      <c r="P26" s="653"/>
      <c r="Q26" s="654"/>
      <c r="R26" s="1021"/>
      <c r="S26" s="1022"/>
      <c r="T26" s="1023"/>
      <c r="U26" s="624" t="s">
        <v>24</v>
      </c>
      <c r="V26" s="621"/>
      <c r="W26" s="622"/>
      <c r="X26" s="624" t="s">
        <v>22</v>
      </c>
      <c r="Y26" s="621"/>
      <c r="Z26" s="622"/>
      <c r="AA26" s="624" t="s">
        <v>22</v>
      </c>
      <c r="AB26" s="621"/>
      <c r="AC26" s="622"/>
      <c r="AD26" s="624" t="s">
        <v>22</v>
      </c>
      <c r="AE26" s="621"/>
      <c r="AF26" s="622"/>
      <c r="AG26" s="1027"/>
      <c r="AH26" s="614"/>
      <c r="AI26" s="614"/>
      <c r="AJ26" s="614"/>
      <c r="AK26" s="614"/>
      <c r="AL26" s="614"/>
      <c r="AM26" s="614"/>
      <c r="AN26" s="614"/>
      <c r="AO26" s="617"/>
      <c r="AP26" s="11"/>
      <c r="AQ26" s="11"/>
      <c r="AS26" s="6"/>
      <c r="AT26" s="6"/>
      <c r="AU26" s="6"/>
      <c r="AV26" s="619"/>
    </row>
    <row r="27" spans="1:48" ht="24" customHeight="1">
      <c r="A27" s="594"/>
      <c r="B27" s="597"/>
      <c r="C27" s="28">
        <f>IF(AND($T$7=""),"",$T$7)</f>
        <v>0</v>
      </c>
      <c r="D27" s="29" t="str">
        <f>IF(AND($C27="",$E27=""),"",IF($C27&gt;$E27,"○",IF($C27=$E27,"△",IF($C27&lt;$E27,"●"))))</f>
        <v>●</v>
      </c>
      <c r="E27" s="30">
        <f>IF(AND($R$7=""),"",$R$7)</f>
        <v>3</v>
      </c>
      <c r="F27" s="28">
        <f>IF(AND(T$11=""),"",T$11)</f>
        <v>8</v>
      </c>
      <c r="G27" s="29" t="str">
        <f>IF(AND($F27="",$H27=""),"",IF($F27&gt;$H27,"○",IF($F27=$H27,"△",IF($F27&lt;$H27,"●"))))</f>
        <v>○</v>
      </c>
      <c r="H27" s="30">
        <f>IF(AND(R$11=""),"",R$11)</f>
        <v>0</v>
      </c>
      <c r="I27" s="28">
        <f>IF(AND($T$15=""),"",$T$15)</f>
        <v>0</v>
      </c>
      <c r="J27" s="29" t="str">
        <f>IF(AND($I27="",$K27=""),"",IF($I27&gt;$K27,"○",IF($I27=$K27,"△",IF($I27&lt;$K27,"●"))))</f>
        <v>●</v>
      </c>
      <c r="K27" s="30">
        <f>IF(AND($R$15=""),"",$R$15)</f>
        <v>3</v>
      </c>
      <c r="L27" s="28">
        <f>IF(AND($T$19=""),"",$T$19)</f>
        <v>8</v>
      </c>
      <c r="M27" s="29" t="str">
        <f>IF(AND($L27="",$N27=""),"",IF($L27&gt;$N27,"○",IF($L27=$N27,"△",IF($L27&lt;$N27,"●"))))</f>
        <v>○</v>
      </c>
      <c r="N27" s="30">
        <f>IF(AND($R$19=""),"",$R$19)</f>
        <v>1</v>
      </c>
      <c r="O27" s="28">
        <f>IF(AND($T$23=""),"",$T$23)</f>
        <v>3</v>
      </c>
      <c r="P27" s="29" t="str">
        <f>IF(AND($O27="",$Q27=""),"",IF($O27&gt;$Q27,"○",IF($O27=$Q27,"△",IF($O27&lt;$Q27,"●"))))</f>
        <v>○</v>
      </c>
      <c r="Q27" s="30">
        <f>IF(AND($R$23=""),"",$R$23)</f>
        <v>1</v>
      </c>
      <c r="R27" s="1029"/>
      <c r="S27" s="1030"/>
      <c r="T27" s="1031"/>
      <c r="U27" s="22">
        <v>5</v>
      </c>
      <c r="V27" s="23" t="str">
        <f>IF(AND($U27="",$W27=""),"",IF($U27&gt;$W27,"○",IF($U27=$W27,"△",IF($U27&lt;$W27,"●"))))</f>
        <v>○</v>
      </c>
      <c r="W27" s="24">
        <v>1</v>
      </c>
      <c r="X27" s="22">
        <v>1</v>
      </c>
      <c r="Y27" s="23" t="str">
        <f>IF(AND($X27="",$Z27=""),"",IF($X27&gt;$Z27,"○",IF($X27=$Z27,"△",IF($X27&lt;$Z27,"●"))))</f>
        <v>○</v>
      </c>
      <c r="Z27" s="24">
        <v>0</v>
      </c>
      <c r="AA27" s="22">
        <v>3</v>
      </c>
      <c r="AB27" s="23" t="str">
        <f>IF(AND($AA27="",$AC27=""),"",IF($AA27&gt;$AC27,"○",IF($AA27=$AC27,"△",IF($AA27&lt;$AC27,"●"))))</f>
        <v>○</v>
      </c>
      <c r="AC27" s="24">
        <v>0</v>
      </c>
      <c r="AD27" s="22">
        <v>5</v>
      </c>
      <c r="AE27" s="23" t="str">
        <f>IF(AND($AD27="",$AF27=""),"",IF($AD27&gt;$AF27,"○",IF($AD27=$AF27,"△",IF($AD27&lt;$AF27,"●"))))</f>
        <v>○</v>
      </c>
      <c r="AF27" s="24">
        <v>0</v>
      </c>
      <c r="AG27" s="1032"/>
      <c r="AH27" s="615"/>
      <c r="AI27" s="615"/>
      <c r="AJ27" s="615"/>
      <c r="AK27" s="615"/>
      <c r="AL27" s="615"/>
      <c r="AM27" s="615"/>
      <c r="AN27" s="615"/>
      <c r="AO27" s="618"/>
      <c r="AP27" s="13">
        <f>COUNTIF(C27:AF27,"○")*3</f>
        <v>21</v>
      </c>
      <c r="AQ27" s="13">
        <f>COUNTIF(C27:AF27,"△")*1</f>
        <v>0</v>
      </c>
      <c r="AR27" s="13">
        <f>COUNTIF(C27:AF27,"●")*0</f>
        <v>0</v>
      </c>
      <c r="AS27" s="14" t="str">
        <f>B24</f>
        <v>S.T.FC</v>
      </c>
      <c r="AT27" s="14"/>
      <c r="AU27" s="6"/>
      <c r="AV27" s="619"/>
    </row>
    <row r="28" spans="1:48" ht="19.5" customHeight="1">
      <c r="A28" s="592">
        <v>7</v>
      </c>
      <c r="B28" s="595" t="s">
        <v>33</v>
      </c>
      <c r="C28" s="625">
        <f>IF(AND($U$4=""),"",$U$4)</f>
        <v>43016</v>
      </c>
      <c r="D28" s="626"/>
      <c r="E28" s="627"/>
      <c r="F28" s="625">
        <f>IF(AND($U$8=""),"",$U$8)</f>
        <v>43023</v>
      </c>
      <c r="G28" s="626"/>
      <c r="H28" s="627"/>
      <c r="I28" s="625">
        <f>IF(AND($U$12=""),"",$U$12)</f>
        <v>43015</v>
      </c>
      <c r="J28" s="626"/>
      <c r="K28" s="627"/>
      <c r="L28" s="625">
        <f>IF(AND($U$16=""),"",$U$16)</f>
        <v>43022</v>
      </c>
      <c r="M28" s="626"/>
      <c r="N28" s="627"/>
      <c r="O28" s="625">
        <f>IF(AND($U$20=""),"",$U$20)</f>
        <v>43022</v>
      </c>
      <c r="P28" s="626"/>
      <c r="Q28" s="627"/>
      <c r="R28" s="625">
        <f>IF(AND($U$24=""),"",$U$24)</f>
        <v>42981</v>
      </c>
      <c r="S28" s="626"/>
      <c r="T28" s="627"/>
      <c r="U28" s="598"/>
      <c r="V28" s="599"/>
      <c r="W28" s="600"/>
      <c r="X28" s="607">
        <v>43001</v>
      </c>
      <c r="Y28" s="608"/>
      <c r="Z28" s="609"/>
      <c r="AA28" s="607">
        <v>43016</v>
      </c>
      <c r="AB28" s="608"/>
      <c r="AC28" s="609"/>
      <c r="AD28" s="607">
        <v>43015</v>
      </c>
      <c r="AE28" s="608"/>
      <c r="AF28" s="609"/>
      <c r="AG28" s="613">
        <f>IF(AND($D31="",$G31="",$J31="",$M31="",$P31="",$S31="",$V31="",$Y31="",$AB31="",$AE31=""),"",SUM((COUNTIF($C31:$AF31,"○")),(COUNTIF($C31:$AF31,"●")),(COUNTIF($C31:$AF31,"△"))))</f>
        <v>9</v>
      </c>
      <c r="AH28" s="613">
        <f>IF(AND($D31="",$G31="",$J31="",$M31="",$P31="",$S31="",$V31="",$Y31="",$AB31="",$AE31=""),"",SUM($AP31:$AR31))</f>
        <v>5</v>
      </c>
      <c r="AI28" s="613">
        <f>IF(AND($D31="",$G31="",$J31="",$J31="",$M31="",$P31="",$S31="",$V31="",$Y31="",$AB31="",$AE31=""),"",COUNTIF(C31:AF31,"○"))</f>
        <v>1</v>
      </c>
      <c r="AJ28" s="613">
        <f>IF(AND($D31="",$G31="",$J31="",$J31="",$M31="",$P31="",$S31="",$V31="",$Y31="",$AB31="",$AE31=""),"",COUNTIF(C31:AF31,"●"))</f>
        <v>6</v>
      </c>
      <c r="AK28" s="613">
        <f>IF(AND($D31="",$G31="",$J31="",$J31="",$M31="",$P31="",$S31="",$V31="",$Y31="",$AB31="",$AE31=""),"",COUNTIF(C31:AF31,"△"))</f>
        <v>2</v>
      </c>
      <c r="AL28" s="613">
        <f>IF(AND($C31="",$F31="",$I31="",$L31="",$O31="",$R31="",$U31="",$X31="",$AA31="",$AD31=""),"",SUM($C31,$F31,$I31,$L31,$O31,$R31,$U31,$X31,$AA31,$AD31))</f>
        <v>13</v>
      </c>
      <c r="AM28" s="613">
        <f>IF(AND($E31="",$H31="",$K31="",$N31="",$Q31="",$T31="",$W31="",$Z31="",$AC31="",$AF31=""),"",SUM($E31,$H31,$K31,$N31,$Q31,$T31,$W31,$Z31,$AC31,$AF31))</f>
        <v>33</v>
      </c>
      <c r="AN28" s="613">
        <f>IF(AND($AL28="",$AM28=""),"",($AL28-$AM28))</f>
        <v>-20</v>
      </c>
      <c r="AO28" s="616">
        <f>IF(AND($AG28=""),"",RANK(AV28,AV$4:AV$43))</f>
        <v>8</v>
      </c>
      <c r="AP28" s="11"/>
      <c r="AQ28" s="11"/>
      <c r="AS28" s="6"/>
      <c r="AT28" s="6"/>
      <c r="AU28" s="6"/>
      <c r="AV28" s="619">
        <f>_xlfn.IFERROR(AH28*1000000+AN28*100+AL28,"")</f>
        <v>4998013</v>
      </c>
    </row>
    <row r="29" spans="1:48" ht="19.5" customHeight="1">
      <c r="A29" s="593"/>
      <c r="B29" s="596"/>
      <c r="C29" s="632">
        <f>IF(AND($U$5=""),"",$U$5)</f>
        <v>0.4583333333333333</v>
      </c>
      <c r="D29" s="633"/>
      <c r="E29" s="634"/>
      <c r="F29" s="632">
        <f>IF(AND($U$9=""),"",$U$9)</f>
        <v>0.375</v>
      </c>
      <c r="G29" s="633"/>
      <c r="H29" s="634"/>
      <c r="I29" s="632">
        <f>IF(AND($U$13=""),"",$U$13)</f>
        <v>0.4166666666666667</v>
      </c>
      <c r="J29" s="633"/>
      <c r="K29" s="634"/>
      <c r="L29" s="632">
        <f>IF(AND($U$17=""),"",$U$17)</f>
        <v>0.5416666666666666</v>
      </c>
      <c r="M29" s="633"/>
      <c r="N29" s="634"/>
      <c r="O29" s="632">
        <f>IF(AND($U$21=""),"",$U$21)</f>
        <v>0.6666666666666666</v>
      </c>
      <c r="P29" s="633"/>
      <c r="Q29" s="634"/>
      <c r="R29" s="632">
        <f>IF(AND($U$25=""),"",$U$25)</f>
        <v>0.576388888888889</v>
      </c>
      <c r="S29" s="633"/>
      <c r="T29" s="634"/>
      <c r="U29" s="601"/>
      <c r="V29" s="602"/>
      <c r="W29" s="603"/>
      <c r="X29" s="635">
        <v>0.6458333333333334</v>
      </c>
      <c r="Y29" s="636"/>
      <c r="Z29" s="636"/>
      <c r="AA29" s="635">
        <v>0.5</v>
      </c>
      <c r="AB29" s="636"/>
      <c r="AC29" s="636"/>
      <c r="AD29" s="635">
        <v>0.5</v>
      </c>
      <c r="AE29" s="636"/>
      <c r="AF29" s="636"/>
      <c r="AG29" s="614"/>
      <c r="AH29" s="614"/>
      <c r="AI29" s="614"/>
      <c r="AJ29" s="614"/>
      <c r="AK29" s="614"/>
      <c r="AL29" s="614"/>
      <c r="AM29" s="614"/>
      <c r="AN29" s="614"/>
      <c r="AO29" s="617"/>
      <c r="AP29" s="11"/>
      <c r="AQ29" s="11"/>
      <c r="AS29" s="6"/>
      <c r="AT29" s="6"/>
      <c r="AU29" s="6"/>
      <c r="AV29" s="619"/>
    </row>
    <row r="30" spans="1:48" ht="19.5" customHeight="1">
      <c r="A30" s="593"/>
      <c r="B30" s="596"/>
      <c r="C30" s="629" t="str">
        <f>IF(AND($U$6=""),"",$U$6)</f>
        <v>内山B</v>
      </c>
      <c r="D30" s="630"/>
      <c r="E30" s="631"/>
      <c r="F30" s="629" t="str">
        <f>IF(AND($U$10=""),"",$U$10)</f>
        <v>内山C</v>
      </c>
      <c r="G30" s="630"/>
      <c r="H30" s="631"/>
      <c r="I30" s="629" t="str">
        <f>IF(AND($U$14=""),"",$U$14)</f>
        <v>内山C</v>
      </c>
      <c r="J30" s="630"/>
      <c r="K30" s="631"/>
      <c r="L30" s="629" t="str">
        <f>IF(AND($U$18=""),"",$U$18)</f>
        <v>内山C</v>
      </c>
      <c r="M30" s="630"/>
      <c r="N30" s="631"/>
      <c r="O30" s="629" t="str">
        <f>IF(AND($U$22=""),"",$U$22)</f>
        <v>内山C</v>
      </c>
      <c r="P30" s="630"/>
      <c r="Q30" s="631"/>
      <c r="R30" s="629" t="str">
        <f>IF(AND($U$26=""),"",$U$26)</f>
        <v>内山A</v>
      </c>
      <c r="S30" s="630"/>
      <c r="T30" s="631"/>
      <c r="U30" s="601"/>
      <c r="V30" s="602"/>
      <c r="W30" s="603"/>
      <c r="X30" s="624" t="s">
        <v>23</v>
      </c>
      <c r="Y30" s="621"/>
      <c r="Z30" s="622"/>
      <c r="AA30" s="624" t="s">
        <v>23</v>
      </c>
      <c r="AB30" s="621"/>
      <c r="AC30" s="622"/>
      <c r="AD30" s="624" t="s">
        <v>22</v>
      </c>
      <c r="AE30" s="621"/>
      <c r="AF30" s="622"/>
      <c r="AG30" s="614"/>
      <c r="AH30" s="614"/>
      <c r="AI30" s="614"/>
      <c r="AJ30" s="614"/>
      <c r="AK30" s="614"/>
      <c r="AL30" s="614"/>
      <c r="AM30" s="614"/>
      <c r="AN30" s="614"/>
      <c r="AO30" s="617"/>
      <c r="AP30" s="11"/>
      <c r="AQ30" s="11"/>
      <c r="AS30" s="6"/>
      <c r="AT30" s="6"/>
      <c r="AU30" s="6"/>
      <c r="AV30" s="619"/>
    </row>
    <row r="31" spans="1:48" ht="24" customHeight="1">
      <c r="A31" s="594"/>
      <c r="B31" s="597"/>
      <c r="C31" s="12">
        <f>IF(AND($W$7=""),"",$W$7)</f>
        <v>3</v>
      </c>
      <c r="D31" s="16" t="str">
        <f>IF(AND($C31="",$E31=""),"",IF($C31&gt;$E31,"○",IF($C31=$E31,"△",IF($C31&lt;$E31,"●"))))</f>
        <v>●</v>
      </c>
      <c r="E31" s="17">
        <f>IF(AND($U$7=""),"",$U$7)</f>
        <v>4</v>
      </c>
      <c r="F31" s="12">
        <f>IF(AND(W$11=""),"",W$11)</f>
        <v>3</v>
      </c>
      <c r="G31" s="16" t="str">
        <f>IF(AND($F31="",$H31=""),"",IF($F31&gt;$H31,"○",IF($F31=$H31,"△",IF($F31&lt;$H31,"●"))))</f>
        <v>●</v>
      </c>
      <c r="H31" s="17">
        <f>IF(AND(U$11=""),"",U$11)</f>
        <v>4</v>
      </c>
      <c r="I31" s="12">
        <f>IF(AND($W$15=""),"",$W$15)</f>
        <v>0</v>
      </c>
      <c r="J31" s="16" t="str">
        <f>IF(AND($I31="",$K31=""),"",IF($I31&gt;$K31,"○",IF($I31=$K31,"△",IF($I31&lt;$K31,"●"))))</f>
        <v>●</v>
      </c>
      <c r="K31" s="17">
        <f>IF(AND($U$15=""),"",$U$15)</f>
        <v>7</v>
      </c>
      <c r="L31" s="12">
        <f>IF(AND($W$19=""),"",$W$19)</f>
        <v>0</v>
      </c>
      <c r="M31" s="16" t="str">
        <f>IF(AND($L31="",$N31=""),"",IF($L31&gt;$N31,"○",IF($L31=$N31,"△",IF($L31&lt;$N31,"●"))))</f>
        <v>●</v>
      </c>
      <c r="N31" s="17">
        <f>IF(AND($U$19=""),"",$U$19)</f>
        <v>3</v>
      </c>
      <c r="O31" s="12">
        <f>IF(AND($W$23=""),"",$W$23)</f>
        <v>2</v>
      </c>
      <c r="P31" s="16" t="str">
        <f>IF(AND($O31="",$Q31=""),"",IF($O31&gt;$Q31,"○",IF($O31=$Q31,"△",IF($O31&lt;$Q31,"●"))))</f>
        <v>△</v>
      </c>
      <c r="Q31" s="17">
        <f>IF(AND($U$23=""),"",$U$23)</f>
        <v>2</v>
      </c>
      <c r="R31" s="12">
        <f>IF(AND($W$27=""),"",$W$27)</f>
        <v>1</v>
      </c>
      <c r="S31" s="16" t="str">
        <f>IF(AND($R31="",$T31=""),"",IF($R31&gt;$T31,"○",IF($R31=$T31,"△",IF($R31&lt;$T31,"●"))))</f>
        <v>●</v>
      </c>
      <c r="T31" s="17">
        <f>IF(AND($U$27=""),"",$U$27)</f>
        <v>5</v>
      </c>
      <c r="U31" s="604"/>
      <c r="V31" s="605"/>
      <c r="W31" s="606"/>
      <c r="X31" s="25">
        <v>3</v>
      </c>
      <c r="Y31" s="26" t="str">
        <f>IF(AND($X31="",$Z31=""),"",IF($X31&gt;$Z31,"○",IF($X31=$Z31,"△",IF($X31&lt;$Z31,"●"))))</f>
        <v>○</v>
      </c>
      <c r="Z31" s="27">
        <v>0</v>
      </c>
      <c r="AA31" s="25">
        <v>0</v>
      </c>
      <c r="AB31" s="26" t="str">
        <f>IF(AND($AA31="",$AC31=""),"",IF($AA31&gt;$AC31,"○",IF($AA31=$AC31,"△",IF($AA31&lt;$AC31,"●"))))</f>
        <v>●</v>
      </c>
      <c r="AC31" s="27">
        <v>7</v>
      </c>
      <c r="AD31" s="25">
        <v>1</v>
      </c>
      <c r="AE31" s="26" t="str">
        <f>IF(AND($AD31="",$AF31=""),"",IF($AD31&gt;$AF31,"○",IF($AD31=$AF31,"△",IF($AD31&lt;$AF31,"●"))))</f>
        <v>△</v>
      </c>
      <c r="AF31" s="27">
        <v>1</v>
      </c>
      <c r="AG31" s="615"/>
      <c r="AH31" s="615"/>
      <c r="AI31" s="615"/>
      <c r="AJ31" s="615"/>
      <c r="AK31" s="615"/>
      <c r="AL31" s="615"/>
      <c r="AM31" s="615"/>
      <c r="AN31" s="615"/>
      <c r="AO31" s="618"/>
      <c r="AP31" s="13">
        <f>COUNTIF(C31:AF31,"○")*3</f>
        <v>3</v>
      </c>
      <c r="AQ31" s="13">
        <f>COUNTIF(C31:AF31,"△")*1</f>
        <v>2</v>
      </c>
      <c r="AR31" s="13">
        <f>COUNTIF(C31:AF31,"●")*0</f>
        <v>0</v>
      </c>
      <c r="AS31" s="14" t="str">
        <f>B28</f>
        <v>小金井緑FC</v>
      </c>
      <c r="AT31" s="14"/>
      <c r="AU31" s="6"/>
      <c r="AV31" s="619"/>
    </row>
    <row r="32" spans="1:48" ht="19.5" customHeight="1">
      <c r="A32" s="592">
        <v>8</v>
      </c>
      <c r="B32" s="595" t="s">
        <v>34</v>
      </c>
      <c r="C32" s="625">
        <f>IF(AND($X$4=""),"",$X$4)</f>
        <v>42953</v>
      </c>
      <c r="D32" s="626"/>
      <c r="E32" s="627"/>
      <c r="F32" s="625">
        <f>IF(AND($X$8=""),"",$X$8)</f>
        <v>42925</v>
      </c>
      <c r="G32" s="626"/>
      <c r="H32" s="627"/>
      <c r="I32" s="625">
        <f>IF(AND($X$12=""),"",$X$12)</f>
        <v>43023</v>
      </c>
      <c r="J32" s="626"/>
      <c r="K32" s="627"/>
      <c r="L32" s="625">
        <f>IF(AND($X$16=""),"",$X$16)</f>
        <v>42981</v>
      </c>
      <c r="M32" s="626"/>
      <c r="N32" s="627"/>
      <c r="O32" s="625">
        <f>IF(AND($X$20=""),"",$X$20)</f>
        <v>43001</v>
      </c>
      <c r="P32" s="626"/>
      <c r="Q32" s="627"/>
      <c r="R32" s="625">
        <f>IF(AND($X$24=""),"",$X$24)</f>
        <v>43015</v>
      </c>
      <c r="S32" s="626"/>
      <c r="T32" s="627"/>
      <c r="U32" s="625">
        <f>IF(AND($X$28=""),"",$X$28)</f>
        <v>43001</v>
      </c>
      <c r="V32" s="626"/>
      <c r="W32" s="627"/>
      <c r="X32" s="598"/>
      <c r="Y32" s="599"/>
      <c r="Z32" s="600"/>
      <c r="AA32" s="646">
        <v>42925</v>
      </c>
      <c r="AB32" s="647"/>
      <c r="AC32" s="648"/>
      <c r="AD32" s="607">
        <v>43016</v>
      </c>
      <c r="AE32" s="608"/>
      <c r="AF32" s="609"/>
      <c r="AG32" s="613">
        <f>IF(AND($D35="",$G35="",$J35="",$M35="",$P35="",$S35="",$V35="",$Y35="",$AB35="",$AE35=""),"",SUM((COUNTIF($C35:$AF35,"○")),(COUNTIF($C35:$AF35,"●")),(COUNTIF($C35:$AF35,"△"))))</f>
        <v>9</v>
      </c>
      <c r="AH32" s="613">
        <f>IF(AND($D35="",$G35="",$J35="",$M35="",$P35="",$S35="",$V35="",$Y35="",$AB35="",$AE35=""),"",SUM($AP35:$AR35))</f>
        <v>10</v>
      </c>
      <c r="AI32" s="613">
        <f>IF(AND($D35="",$G35="",$J35="",$J35="",$M35="",$P35="",$S35="",$V35="",$Y35="",$AB35="",$AE35=""),"",COUNTIF(C35:AF35,"○"))</f>
        <v>3</v>
      </c>
      <c r="AJ32" s="613">
        <f>IF(AND($D35="",$G35="",$J35="",$J35="",$M35="",$P35="",$S35="",$V35="",$Y35="",$AB35="",$AE35=""),"",COUNTIF(C35:AF35,"●"))</f>
        <v>5</v>
      </c>
      <c r="AK32" s="613">
        <f>IF(AND($D35="",$G35="",$J35="",$J35="",$M35="",$P35="",$S35="",$V35="",$Y35="",$AB35="",$AE35=""),"",COUNTIF(C35:AF35,"△"))</f>
        <v>1</v>
      </c>
      <c r="AL32" s="613">
        <f>IF(AND($C35="",$F35="",$I35="",$L35="",$O35="",$R35="",$U35="",$X35="",$AA35="",$AD35=""),"",SUM($C35,$F35,$I35,$L35,$O35,$R35,$U35,$X35,$AA35,$AD35))</f>
        <v>9</v>
      </c>
      <c r="AM32" s="613">
        <f>IF(AND($E35="",$H35="",$K35="",$N35="",$Q35="",$T35="",$W35="",$Z35="",$AC35="",$AF35=""),"",SUM($E35,$H35,$K35,$N35,$Q35,$T35,$W35,$Z35,$AC35,$AF35))</f>
        <v>15</v>
      </c>
      <c r="AN32" s="613">
        <f>IF(AND($AL32="",$AM32=""),"",($AL32-$AM32))</f>
        <v>-6</v>
      </c>
      <c r="AO32" s="616">
        <f>IF(AND($AG32=""),"",RANK(AV32,AV$4:AV$43))</f>
        <v>7</v>
      </c>
      <c r="AP32" s="11"/>
      <c r="AQ32" s="11"/>
      <c r="AS32" s="6"/>
      <c r="AT32" s="6"/>
      <c r="AU32" s="6"/>
      <c r="AV32" s="619">
        <f>_xlfn.IFERROR(AH32*1000000+AN32*100+AL32,"")</f>
        <v>9999409</v>
      </c>
    </row>
    <row r="33" spans="1:48" ht="19.5" customHeight="1">
      <c r="A33" s="593"/>
      <c r="B33" s="596"/>
      <c r="C33" s="632">
        <f>IF(AND($X$5=""),"",$X$5)</f>
        <v>0.611111111111111</v>
      </c>
      <c r="D33" s="633"/>
      <c r="E33" s="634"/>
      <c r="F33" s="632">
        <f>IF(AND($X$9=""),"",$X$9)</f>
        <v>0.6597222222222222</v>
      </c>
      <c r="G33" s="633"/>
      <c r="H33" s="634"/>
      <c r="I33" s="632">
        <f>IF(AND($X$13=""),"",$X$13)</f>
        <v>0.548611111111111</v>
      </c>
      <c r="J33" s="633"/>
      <c r="K33" s="634"/>
      <c r="L33" s="632">
        <f>IF(AND($X$17=""),"",$X$17)</f>
        <v>0.6180555555555556</v>
      </c>
      <c r="M33" s="633"/>
      <c r="N33" s="634"/>
      <c r="O33" s="632">
        <f>IF(AND($X$21=""),"",$X$21)</f>
        <v>0.6041666666666666</v>
      </c>
      <c r="P33" s="633"/>
      <c r="Q33" s="634"/>
      <c r="R33" s="632">
        <f>IF(AND($X$25=""),"",$X$25)</f>
        <v>0.4166666666666667</v>
      </c>
      <c r="S33" s="633"/>
      <c r="T33" s="634"/>
      <c r="U33" s="632">
        <f>IF(AND($X$29=""),"",$X$29)</f>
        <v>0.6458333333333334</v>
      </c>
      <c r="V33" s="633"/>
      <c r="W33" s="634"/>
      <c r="X33" s="601"/>
      <c r="Y33" s="602"/>
      <c r="Z33" s="603"/>
      <c r="AA33" s="640">
        <v>0.576388888888889</v>
      </c>
      <c r="AB33" s="641"/>
      <c r="AC33" s="642"/>
      <c r="AD33" s="620">
        <v>0.4583333333333333</v>
      </c>
      <c r="AE33" s="621"/>
      <c r="AF33" s="622"/>
      <c r="AG33" s="614"/>
      <c r="AH33" s="614"/>
      <c r="AI33" s="614"/>
      <c r="AJ33" s="614"/>
      <c r="AK33" s="614"/>
      <c r="AL33" s="614"/>
      <c r="AM33" s="614"/>
      <c r="AN33" s="614"/>
      <c r="AO33" s="617"/>
      <c r="AP33" s="11"/>
      <c r="AQ33" s="11"/>
      <c r="AS33" s="6"/>
      <c r="AT33" s="6"/>
      <c r="AU33" s="6"/>
      <c r="AV33" s="619"/>
    </row>
    <row r="34" spans="1:48" ht="19.5" customHeight="1">
      <c r="A34" s="593"/>
      <c r="B34" s="596"/>
      <c r="C34" s="629" t="str">
        <f>IF(AND($X$6=""),"",$X$6)</f>
        <v>内山C</v>
      </c>
      <c r="D34" s="630"/>
      <c r="E34" s="631"/>
      <c r="F34" s="629" t="str">
        <f>IF(AND($X$10=""),"",$X$10)</f>
        <v>内山B</v>
      </c>
      <c r="G34" s="630"/>
      <c r="H34" s="631"/>
      <c r="I34" s="629" t="str">
        <f>IF(AND($X$14=""),"",$X$14)</f>
        <v>内山C</v>
      </c>
      <c r="J34" s="630"/>
      <c r="K34" s="631"/>
      <c r="L34" s="629" t="str">
        <f>IF(AND($X$18=""),"",$X$18)</f>
        <v>内山A</v>
      </c>
      <c r="M34" s="630"/>
      <c r="N34" s="631"/>
      <c r="O34" s="629" t="str">
        <f>IF(AND($X$22=""),"",$X$22)</f>
        <v>内山B</v>
      </c>
      <c r="P34" s="630"/>
      <c r="Q34" s="631"/>
      <c r="R34" s="629" t="str">
        <f>IF(AND($X$26=""),"",$X$26)</f>
        <v>内山C</v>
      </c>
      <c r="S34" s="630"/>
      <c r="T34" s="631"/>
      <c r="U34" s="629" t="str">
        <f>IF(AND($X$30=""),"",$X$30)</f>
        <v>内山B</v>
      </c>
      <c r="V34" s="630"/>
      <c r="W34" s="631"/>
      <c r="X34" s="601"/>
      <c r="Y34" s="602"/>
      <c r="Z34" s="603"/>
      <c r="AA34" s="637" t="s">
        <v>25</v>
      </c>
      <c r="AB34" s="638"/>
      <c r="AC34" s="639"/>
      <c r="AD34" s="624" t="s">
        <v>23</v>
      </c>
      <c r="AE34" s="621"/>
      <c r="AF34" s="622"/>
      <c r="AG34" s="614"/>
      <c r="AH34" s="614"/>
      <c r="AI34" s="614"/>
      <c r="AJ34" s="614"/>
      <c r="AK34" s="614"/>
      <c r="AL34" s="614"/>
      <c r="AM34" s="614"/>
      <c r="AN34" s="614"/>
      <c r="AO34" s="617"/>
      <c r="AP34" s="11"/>
      <c r="AQ34" s="11"/>
      <c r="AS34" s="6"/>
      <c r="AT34" s="6"/>
      <c r="AU34" s="6"/>
      <c r="AV34" s="619"/>
    </row>
    <row r="35" spans="1:48" ht="24" customHeight="1">
      <c r="A35" s="594"/>
      <c r="B35" s="597"/>
      <c r="C35" s="12">
        <f>IF(AND($Z$7=""),"",$Z$7)</f>
        <v>0</v>
      </c>
      <c r="D35" s="16" t="str">
        <f>IF(AND($C35="",$E35=""),"",IF($C35&gt;$E35,"○",IF($C35=$E35,"△",IF($C35&lt;$E35,"●"))))</f>
        <v>●</v>
      </c>
      <c r="E35" s="17">
        <f>IF(AND($X$7=""),"",$X$7)</f>
        <v>4</v>
      </c>
      <c r="F35" s="12">
        <f>IF(AND(Z$11=""),"",Z$11)</f>
        <v>1</v>
      </c>
      <c r="G35" s="16" t="str">
        <f>IF(AND($F35="",$H35=""),"",IF($F35&gt;$H35,"○",IF($F35=$H35,"△",IF($F35&lt;$H35,"●"))))</f>
        <v>●</v>
      </c>
      <c r="H35" s="17">
        <f>IF(AND(X$11=""),"",X$11)</f>
        <v>2</v>
      </c>
      <c r="I35" s="12">
        <f>IF(AND($Z$15=""),"",$Z$15)</f>
        <v>2</v>
      </c>
      <c r="J35" s="16" t="str">
        <f>IF(AND($I35="",$K35=""),"",IF($I35&gt;$K35,"○",IF($I35=$K35,"△",IF($I35&lt;$K35,"●"))))</f>
        <v>●</v>
      </c>
      <c r="K35" s="17">
        <f>IF(AND($X$15=""),"",$X$15)</f>
        <v>3</v>
      </c>
      <c r="L35" s="12">
        <f>IF(AND($Z$19=""),"",$Z$19)</f>
        <v>1</v>
      </c>
      <c r="M35" s="16" t="str">
        <f>IF(AND($L35="",$N35=""),"",IF($L35&gt;$N35,"○",IF($L35=$N35,"△",IF($L35&lt;$N35,"●"))))</f>
        <v>△</v>
      </c>
      <c r="N35" s="17">
        <f>IF(AND($X$19=""),"",$X$19)</f>
        <v>1</v>
      </c>
      <c r="O35" s="12">
        <f>IF(AND($Z$23=""),"",$Z$23)</f>
        <v>1</v>
      </c>
      <c r="P35" s="16" t="str">
        <f>IF(AND($O35="",$Q35=""),"",IF($O35&gt;$Q35,"○",IF($O35=$Q35,"△",IF($O35&lt;$Q35,"●"))))</f>
        <v>○</v>
      </c>
      <c r="Q35" s="17">
        <f>IF(AND($X$23=""),"",$X$23)</f>
        <v>0</v>
      </c>
      <c r="R35" s="12">
        <f>IF(AND($Z$27=""),"",$Z$27)</f>
        <v>0</v>
      </c>
      <c r="S35" s="16" t="str">
        <f>IF(AND($R35="",$T35=""),"",IF($R35&gt;$T35,"○",IF($R35=$T35,"△",IF($R35&lt;$T35,"●"))))</f>
        <v>●</v>
      </c>
      <c r="T35" s="17">
        <f>IF(AND($X$27=""),"",$X$27)</f>
        <v>1</v>
      </c>
      <c r="U35" s="12">
        <f>IF(AND($Z$31=""),"",$Z$31)</f>
        <v>0</v>
      </c>
      <c r="V35" s="16" t="str">
        <f>IF(AND($U35="",$W35=""),"",IF($U35&gt;$W35,"○",IF($U35=$W35,"△",IF($U35&lt;$W35,"●"))))</f>
        <v>●</v>
      </c>
      <c r="W35" s="17">
        <f>IF(AND($X$31=""),"",$X$31)</f>
        <v>3</v>
      </c>
      <c r="X35" s="604"/>
      <c r="Y35" s="605"/>
      <c r="Z35" s="606"/>
      <c r="AA35" s="28">
        <v>2</v>
      </c>
      <c r="AB35" s="29" t="str">
        <f>IF(AND($AA35="",$AC35=""),"",IF($AA35&gt;$AC35,"○",IF($AA35=$AC35,"△",IF($AA35&lt;$AC35,"●"))))</f>
        <v>○</v>
      </c>
      <c r="AC35" s="30">
        <v>1</v>
      </c>
      <c r="AD35" s="22">
        <v>2</v>
      </c>
      <c r="AE35" s="23" t="str">
        <f>IF(AND($AD35="",$AF35=""),"",IF($AD35&gt;$AF35,"○",IF($AD35=$AF35,"△",IF($AD35&lt;$AF35,"●"))))</f>
        <v>○</v>
      </c>
      <c r="AF35" s="24">
        <v>0</v>
      </c>
      <c r="AG35" s="615"/>
      <c r="AH35" s="615"/>
      <c r="AI35" s="615"/>
      <c r="AJ35" s="615"/>
      <c r="AK35" s="615"/>
      <c r="AL35" s="615"/>
      <c r="AM35" s="615"/>
      <c r="AN35" s="615"/>
      <c r="AO35" s="618"/>
      <c r="AP35" s="13">
        <f>COUNTIF(C35:AF35,"○")*3</f>
        <v>9</v>
      </c>
      <c r="AQ35" s="13">
        <f>COUNTIF(C35:AF35,"△")*1</f>
        <v>1</v>
      </c>
      <c r="AR35" s="13">
        <f>COUNTIF(C35:AF35,"●")*0</f>
        <v>0</v>
      </c>
      <c r="AS35" s="14" t="str">
        <f>B32</f>
        <v>EFCロケッツ</v>
      </c>
      <c r="AT35" s="14"/>
      <c r="AU35" s="6"/>
      <c r="AV35" s="619"/>
    </row>
    <row r="36" spans="1:48" ht="19.5" customHeight="1">
      <c r="A36" s="592">
        <v>9</v>
      </c>
      <c r="B36" s="595" t="s">
        <v>35</v>
      </c>
      <c r="C36" s="625">
        <f>IF(AND($AA$4=""),"",$AA$4)</f>
        <v>43016</v>
      </c>
      <c r="D36" s="626"/>
      <c r="E36" s="627"/>
      <c r="F36" s="625">
        <f>IF(AND($AA$8=""),"",$AA$8)</f>
        <v>42925</v>
      </c>
      <c r="G36" s="626"/>
      <c r="H36" s="627"/>
      <c r="I36" s="625">
        <f>IF(AND($AA$12=""),"",$AA$12)</f>
        <v>42938</v>
      </c>
      <c r="J36" s="626"/>
      <c r="K36" s="627"/>
      <c r="L36" s="625">
        <f>IF(AND($AA$16=""),"",$AA$16)</f>
        <v>43022</v>
      </c>
      <c r="M36" s="626"/>
      <c r="N36" s="627"/>
      <c r="O36" s="625">
        <f>IF(AND($AA$20=""),"",$AA$20)</f>
        <v>43023</v>
      </c>
      <c r="P36" s="626"/>
      <c r="Q36" s="627"/>
      <c r="R36" s="625">
        <f>IF(AND($AA$24=""),"",$AA$24)</f>
        <v>43022</v>
      </c>
      <c r="S36" s="626"/>
      <c r="T36" s="627"/>
      <c r="U36" s="625">
        <f>IF(AND($AA$28=""),"",$AA$28)</f>
        <v>43016</v>
      </c>
      <c r="V36" s="626"/>
      <c r="W36" s="627"/>
      <c r="X36" s="625">
        <f>IF(AND($AA$32=""),"",$AA$32)</f>
        <v>42925</v>
      </c>
      <c r="Y36" s="626"/>
      <c r="Z36" s="627"/>
      <c r="AA36" s="598"/>
      <c r="AB36" s="599"/>
      <c r="AC36" s="600"/>
      <c r="AD36" s="646">
        <v>42953</v>
      </c>
      <c r="AE36" s="647"/>
      <c r="AF36" s="648"/>
      <c r="AG36" s="613">
        <f>IF(AND($D39="",$G39="",$J39="",$M39="",$P39="",$S39="",$V39="",$Y39="",$AB39="",$AE39=""),"",SUM((COUNTIF($C39:$AF39,"○")),(COUNTIF($C39:$AF39,"●")),(COUNTIF($C39:$AF39,"△"))))</f>
        <v>9</v>
      </c>
      <c r="AH36" s="613">
        <f>IF(AND($D39="",$G39="",$J39="",$M39="",$P39="",$S39="",$V39="",$Y39="",$AB39="",$AE39=""),"",SUM($AP39:$AR39))</f>
        <v>17</v>
      </c>
      <c r="AI36" s="613">
        <f>IF(AND($D39="",$G39="",$J39="",$J39="",$M39="",$P39="",$S39="",$V39="",$Y39="",$AB39="",$AE39=""),"",COUNTIF(C39:AF39,"○"))</f>
        <v>5</v>
      </c>
      <c r="AJ36" s="613">
        <f>IF(AND($D39="",$G39="",$J39="",$J39="",$M39="",$P39="",$S39="",$V39="",$Y39="",$AB39="",$AE39=""),"",COUNTIF(C39:AF39,"●"))</f>
        <v>2</v>
      </c>
      <c r="AK36" s="613">
        <f>IF(AND($D39="",$G39="",$J39="",$J39="",$M39="",$P39="",$S39="",$V39="",$Y39="",$AB39="",$AE39=""),"",COUNTIF(C39:AF39,"△"))</f>
        <v>2</v>
      </c>
      <c r="AL36" s="613">
        <f>IF(AND($C39="",$F39="",$I39="",$L39="",$O39="",$R39="",$U39="",$X39="",$AA39="",$AD39=""),"",SUM($C39,$F39,$I39,$L39,$O39,$R39,$U39,$X39,$AA39,$AD39))</f>
        <v>26</v>
      </c>
      <c r="AM36" s="613">
        <f>IF(AND($E39="",$H39="",$K39="",$N39="",$Q39="",$T39="",$W39="",$Z39="",$AC39="",$AF39=""),"",SUM($E39,$H39,$K39,$N39,$Q39,$T39,$W39,$Z39,$AC39,$AF39))</f>
        <v>14</v>
      </c>
      <c r="AN36" s="613">
        <f>IF(AND($AL36="",$AM36=""),"",($AL36-$AM36))</f>
        <v>12</v>
      </c>
      <c r="AO36" s="616">
        <f>IF(AND($AG36=""),"",RANK(AV36,AV$4:AV$43))</f>
        <v>4</v>
      </c>
      <c r="AP36" s="11"/>
      <c r="AQ36" s="11"/>
      <c r="AS36" s="6"/>
      <c r="AT36" s="6"/>
      <c r="AU36" s="6"/>
      <c r="AV36" s="619">
        <f>_xlfn.IFERROR(AH36*1000000+AN36*100+AL36,"")</f>
        <v>17001226</v>
      </c>
    </row>
    <row r="37" spans="1:48" ht="19.5" customHeight="1">
      <c r="A37" s="593"/>
      <c r="B37" s="596"/>
      <c r="C37" s="632">
        <f>IF(AND($AA$5=""),"",$AA$5)</f>
        <v>0.4166666666666667</v>
      </c>
      <c r="D37" s="633"/>
      <c r="E37" s="634"/>
      <c r="F37" s="649">
        <f>IF(AND($AA$9=""),"",$AA$9)</f>
        <v>0.6180555555555556</v>
      </c>
      <c r="G37" s="650"/>
      <c r="H37" s="651"/>
      <c r="I37" s="649">
        <f>IF(AND($AA$13=""),"",$AA$13)</f>
        <v>0.4166666666666667</v>
      </c>
      <c r="J37" s="650"/>
      <c r="K37" s="651"/>
      <c r="L37" s="649">
        <f>IF(AND($AA$17=""),"",$AA$17)</f>
        <v>0.4166666666666667</v>
      </c>
      <c r="M37" s="650"/>
      <c r="N37" s="651"/>
      <c r="O37" s="649">
        <f>IF(AND($AA$21=""),"",$AA$21)</f>
        <v>0.5833333333333334</v>
      </c>
      <c r="P37" s="650"/>
      <c r="Q37" s="651"/>
      <c r="R37" s="649">
        <f>IF(AND($AA$25=""),"",$AA$25)</f>
        <v>0.5</v>
      </c>
      <c r="S37" s="650"/>
      <c r="T37" s="651"/>
      <c r="U37" s="649">
        <f>IF(AND($AA$29=""),"",$AA$29)</f>
        <v>0.5</v>
      </c>
      <c r="V37" s="650"/>
      <c r="W37" s="651"/>
      <c r="X37" s="649">
        <f>IF(AND($AA$33=""),"",$AA$33)</f>
        <v>0.576388888888889</v>
      </c>
      <c r="Y37" s="650"/>
      <c r="Z37" s="651"/>
      <c r="AA37" s="601"/>
      <c r="AB37" s="602"/>
      <c r="AC37" s="603"/>
      <c r="AD37" s="640">
        <v>0.6527777777777778</v>
      </c>
      <c r="AE37" s="641"/>
      <c r="AF37" s="642"/>
      <c r="AG37" s="614"/>
      <c r="AH37" s="614"/>
      <c r="AI37" s="614"/>
      <c r="AJ37" s="614"/>
      <c r="AK37" s="614"/>
      <c r="AL37" s="614"/>
      <c r="AM37" s="614"/>
      <c r="AN37" s="614"/>
      <c r="AO37" s="617"/>
      <c r="AP37" s="11"/>
      <c r="AQ37" s="11"/>
      <c r="AS37" s="6"/>
      <c r="AT37" s="6"/>
      <c r="AU37" s="6"/>
      <c r="AV37" s="619"/>
    </row>
    <row r="38" spans="1:48" ht="19.5" customHeight="1">
      <c r="A38" s="593"/>
      <c r="B38" s="596"/>
      <c r="C38" s="629" t="str">
        <f>IF(AND($AA$6=""),"",$AA$6)</f>
        <v>内山B</v>
      </c>
      <c r="D38" s="630"/>
      <c r="E38" s="631"/>
      <c r="F38" s="643" t="str">
        <f>IF(AND($AA$10=""),"",$AA$10)</f>
        <v>内山B</v>
      </c>
      <c r="G38" s="644"/>
      <c r="H38" s="645"/>
      <c r="I38" s="643" t="str">
        <f>IF(AND($AA$14=""),"",$AA$14)</f>
        <v>内山A</v>
      </c>
      <c r="J38" s="644"/>
      <c r="K38" s="645"/>
      <c r="L38" s="643" t="str">
        <f>IF(AND($AA$18=""),"",$AA$18)</f>
        <v>内山C</v>
      </c>
      <c r="M38" s="644"/>
      <c r="N38" s="645"/>
      <c r="O38" s="643" t="str">
        <f>IF(AND($AA$22=""),"",$AA$22)</f>
        <v>内山C</v>
      </c>
      <c r="P38" s="644"/>
      <c r="Q38" s="645"/>
      <c r="R38" s="643" t="str">
        <f>IF(AND($AA$26=""),"",$AA$26)</f>
        <v>内山C</v>
      </c>
      <c r="S38" s="644"/>
      <c r="T38" s="645"/>
      <c r="U38" s="643" t="str">
        <f>IF(AND($AA$30=""),"",$AA$30)</f>
        <v>内山B</v>
      </c>
      <c r="V38" s="644"/>
      <c r="W38" s="645"/>
      <c r="X38" s="643" t="str">
        <f>IF(AND($AA$34=""),"",$AA$34)</f>
        <v>内山B</v>
      </c>
      <c r="Y38" s="644"/>
      <c r="Z38" s="645"/>
      <c r="AA38" s="601"/>
      <c r="AB38" s="602"/>
      <c r="AC38" s="603"/>
      <c r="AD38" s="652" t="s">
        <v>26</v>
      </c>
      <c r="AE38" s="653"/>
      <c r="AF38" s="654"/>
      <c r="AG38" s="614"/>
      <c r="AH38" s="614"/>
      <c r="AI38" s="614"/>
      <c r="AJ38" s="614"/>
      <c r="AK38" s="614"/>
      <c r="AL38" s="614"/>
      <c r="AM38" s="614"/>
      <c r="AN38" s="614"/>
      <c r="AO38" s="617"/>
      <c r="AP38" s="11"/>
      <c r="AQ38" s="11"/>
      <c r="AS38" s="6"/>
      <c r="AT38" s="6"/>
      <c r="AU38" s="6"/>
      <c r="AV38" s="619"/>
    </row>
    <row r="39" spans="1:48" ht="24" customHeight="1">
      <c r="A39" s="594"/>
      <c r="B39" s="597"/>
      <c r="C39" s="12">
        <f>IF(AND($AC$7=""),"",$AC$7)</f>
        <v>2</v>
      </c>
      <c r="D39" s="16" t="str">
        <f>IF(AND($C39="",$E39=""),"",IF($C39&gt;$E39,"○",IF($C39=$E39,"△",IF($C39&lt;$E39,"●"))))</f>
        <v>△</v>
      </c>
      <c r="E39" s="17">
        <f>IF(AND($AA$7=""),"",$AA$7)</f>
        <v>2</v>
      </c>
      <c r="F39" s="12">
        <f>IF(AND(AC$11=""),"",AC$11)</f>
        <v>4</v>
      </c>
      <c r="G39" s="16" t="str">
        <f>IF(AND($F39="",$H39=""),"",IF($F39&gt;$H39,"○",IF($F39=$H39,"△",IF($F39&lt;$H39,"●"))))</f>
        <v>○</v>
      </c>
      <c r="H39" s="17">
        <f>IF(AND(AA$11=""),"",AA$11)</f>
        <v>2</v>
      </c>
      <c r="I39" s="12">
        <f>IF(AND($AC$15=""),"",$AC$15)</f>
        <v>3</v>
      </c>
      <c r="J39" s="16" t="str">
        <f>IF(AND($I39="",$K39=""),"",IF($I39&gt;$K39,"○",IF($I39=$K39,"△",IF($I39&lt;$K39,"●"))))</f>
        <v>○</v>
      </c>
      <c r="K39" s="17">
        <f>IF(AND($AA$15=""),"",$AA$15)</f>
        <v>2</v>
      </c>
      <c r="L39" s="12">
        <f>IF(AND($AC$19=""),"",$AC$19)</f>
        <v>2</v>
      </c>
      <c r="M39" s="16" t="str">
        <f>IF(AND($L39="",$N39=""),"",IF($L39&gt;$N39,"○",IF($L39=$N39,"△",IF($L39&lt;$N39,"●"))))</f>
        <v>○</v>
      </c>
      <c r="N39" s="17">
        <f>IF(AND($AA$19=""),"",$AA$19)</f>
        <v>0</v>
      </c>
      <c r="O39" s="12">
        <f>IF(AND($AC$23=""),"",$AC$23)</f>
        <v>3</v>
      </c>
      <c r="P39" s="16" t="str">
        <f>IF(AND($O39="",$Q39=""),"",IF($O39&gt;$Q39,"○",IF($O39=$Q39,"△",IF($O39&lt;$Q39,"●"))))</f>
        <v>△</v>
      </c>
      <c r="Q39" s="17">
        <f>IF(AND($AA$23=""),"",$AA$23)</f>
        <v>3</v>
      </c>
      <c r="R39" s="12">
        <f>IF(AND($AC$27=""),"",$AC$27)</f>
        <v>0</v>
      </c>
      <c r="S39" s="16" t="str">
        <f>IF(AND($R39="",$T39=""),"",IF($R39&gt;$T39,"○",IF($R39=$T39,"△",IF($R39&lt;$T39,"●"))))</f>
        <v>●</v>
      </c>
      <c r="T39" s="17">
        <f>IF(AND($AA$27=""),"",$AA$27)</f>
        <v>3</v>
      </c>
      <c r="U39" s="12">
        <f>IF(AND($AC$31=""),"",$AC$31)</f>
        <v>7</v>
      </c>
      <c r="V39" s="16" t="str">
        <f>IF(AND($U39="",$W39=""),"",IF($U39&gt;$W39,"○",IF($U39=$W39,"△",IF($U39&lt;$W39,"●"))))</f>
        <v>○</v>
      </c>
      <c r="W39" s="17">
        <f>IF(AND($AA$31=""),"",$AA$31)</f>
        <v>0</v>
      </c>
      <c r="X39" s="12">
        <f>IF(AND($AC$35=""),"",$AC$35)</f>
        <v>1</v>
      </c>
      <c r="Y39" s="16" t="str">
        <f>IF(AND($X39="",$Z39=""),"",IF($X39&gt;$Z39,"○",IF($X39=$Z39,"△",IF($X39&lt;$Z39,"●"))))</f>
        <v>●</v>
      </c>
      <c r="Z39" s="17">
        <f>IF(AND($AA$35=""),"",$AA$35)</f>
        <v>2</v>
      </c>
      <c r="AA39" s="604"/>
      <c r="AB39" s="605"/>
      <c r="AC39" s="606"/>
      <c r="AD39" s="28">
        <v>4</v>
      </c>
      <c r="AE39" s="29" t="str">
        <f>IF(AND($AD39="",$AF39=""),"",IF($AD39&gt;$AF39,"○",IF($AD39=$AF39,"△",IF($AD39&lt;$AF39,"●"))))</f>
        <v>○</v>
      </c>
      <c r="AF39" s="30">
        <v>0</v>
      </c>
      <c r="AG39" s="615"/>
      <c r="AH39" s="615"/>
      <c r="AI39" s="615"/>
      <c r="AJ39" s="615"/>
      <c r="AK39" s="615"/>
      <c r="AL39" s="615"/>
      <c r="AM39" s="615"/>
      <c r="AN39" s="615"/>
      <c r="AO39" s="618"/>
      <c r="AP39" s="13">
        <f>COUNTIF(C39:AF39,"○")*3</f>
        <v>15</v>
      </c>
      <c r="AQ39" s="13">
        <f>COUNTIF(C39:AF39,"△")*1</f>
        <v>2</v>
      </c>
      <c r="AR39" s="13">
        <f>COUNTIF(C39:AF39,"●")*0</f>
        <v>0</v>
      </c>
      <c r="AS39" s="14" t="str">
        <f>B36</f>
        <v>いづみ</v>
      </c>
      <c r="AT39" s="14"/>
      <c r="AU39" s="6"/>
      <c r="AV39" s="619"/>
    </row>
    <row r="40" spans="1:48" ht="19.5" customHeight="1">
      <c r="A40" s="655">
        <v>10</v>
      </c>
      <c r="B40" s="595" t="s">
        <v>36</v>
      </c>
      <c r="C40" s="625">
        <f>IF(AND($AD$4=""),"",$AD$4)</f>
        <v>42981</v>
      </c>
      <c r="D40" s="626"/>
      <c r="E40" s="627"/>
      <c r="F40" s="625">
        <f>IF(AND($AD$8=""),"",$AD$8)</f>
        <v>42953</v>
      </c>
      <c r="G40" s="626"/>
      <c r="H40" s="627"/>
      <c r="I40" s="625">
        <f>IF(AND($AD$12=""),"",$AD$12)</f>
        <v>43016</v>
      </c>
      <c r="J40" s="626"/>
      <c r="K40" s="627"/>
      <c r="L40" s="625">
        <f>IF(AND($AD$16=""),"",$AD$16)</f>
        <v>43023</v>
      </c>
      <c r="M40" s="626"/>
      <c r="N40" s="627"/>
      <c r="O40" s="625">
        <f>IF(AND($AD$20=""),"",$AD$20)</f>
        <v>43022</v>
      </c>
      <c r="P40" s="626"/>
      <c r="Q40" s="627"/>
      <c r="R40" s="625">
        <f>IF(AND($AD$24=""),"",$AD$24)</f>
        <v>42966</v>
      </c>
      <c r="S40" s="626"/>
      <c r="T40" s="627"/>
      <c r="U40" s="625">
        <f>IF(AND($AD$28=""),"",$AD$28)</f>
        <v>43015</v>
      </c>
      <c r="V40" s="626"/>
      <c r="W40" s="627"/>
      <c r="X40" s="625">
        <f>IF(AND($AD$32=""),"",$AD$32)</f>
        <v>43016</v>
      </c>
      <c r="Y40" s="626"/>
      <c r="Z40" s="627"/>
      <c r="AA40" s="625">
        <f>IF(AND($AD$36=""),"",$AD$36)</f>
        <v>42953</v>
      </c>
      <c r="AB40" s="626"/>
      <c r="AC40" s="627"/>
      <c r="AD40" s="598"/>
      <c r="AE40" s="599"/>
      <c r="AF40" s="600"/>
      <c r="AG40" s="613">
        <f>IF(AND($D43="",$G43="",$J43="",$M43="",$P43="",$S43="",$V43="",$Y43="",$AB43="",$AE43=""),"",SUM((COUNTIF($C43:$AF43,"○")),(COUNTIF($C43:$AF43,"●")),(COUNTIF($C43:$AF43,"△"))))</f>
        <v>9</v>
      </c>
      <c r="AH40" s="613">
        <f>IF(AND($D43="",$G43="",$J43="",$M43="",$P43="",$S43="",$V43="",$Y43="",$AB43="",$AE43=""),"",SUM($AP43:$AR43))</f>
        <v>2</v>
      </c>
      <c r="AI40" s="613">
        <f>IF(AND($D43="",$G43="",$J43="",$J43="",$M43="",$P43="",$S43="",$V43="",$Y43="",$AB43="",$AE43=""),"",COUNTIF(C43:AF43,"○"))</f>
        <v>0</v>
      </c>
      <c r="AJ40" s="613">
        <f>IF(AND($D43="",$G43="",$J43="",$J43="",$M43="",$P43="",$S43="",$V43="",$Y43="",$AB43="",$AE43=""),"",COUNTIF(C43:AF43,"●"))</f>
        <v>7</v>
      </c>
      <c r="AK40" s="613">
        <f>IF(AND($D43="",$G43="",$J43="",$J43="",$M43="",$P43="",$S43="",$V43="",$Y43="",$AB43="",$AE43=""),"",COUNTIF(C43:AF43,"△"))</f>
        <v>2</v>
      </c>
      <c r="AL40" s="613">
        <f>IF(AND($C43="",$F43="",$I43="",$L43="",$O43="",$R43="",$U43="",$X43="",$AA43="",$AD43=""),"",SUM($C43,$F43,$I43,$L43,$O43,$R43,$U43,$X43,$AA43,$AD43))</f>
        <v>4</v>
      </c>
      <c r="AM40" s="613">
        <f>IF(AND($E43="",$H43="",$K43="",$N43="",$Q43="",$T43="",$W43="",$Z43="",$AC43="",$AF43=""),"",SUM($E43,$H43,$K43,$N43,$Q43,$T43,$W43,$Z43,$AC43,$AF43))</f>
        <v>30</v>
      </c>
      <c r="AN40" s="613">
        <f>IF(AND($AL40="",$AM40=""),"",($AL40-$AM40))</f>
        <v>-26</v>
      </c>
      <c r="AO40" s="616">
        <f>IF(AND($AG40=""),"",RANK(AV40,AV$4:AV$43))</f>
        <v>10</v>
      </c>
      <c r="AP40" s="11"/>
      <c r="AQ40" s="11"/>
      <c r="AS40" s="6"/>
      <c r="AT40" s="6"/>
      <c r="AU40" s="6"/>
      <c r="AV40" s="619">
        <f>_xlfn.IFERROR(AH40*1000000+AN40*100+AL40,"")</f>
        <v>1997404</v>
      </c>
    </row>
    <row r="41" spans="1:48" ht="19.5" customHeight="1">
      <c r="A41" s="656"/>
      <c r="B41" s="596"/>
      <c r="C41" s="632">
        <f>IF(AND($AD$5=""),"",$AD$5)</f>
        <v>0.576388888888889</v>
      </c>
      <c r="D41" s="633"/>
      <c r="E41" s="634"/>
      <c r="F41" s="632">
        <f>IF(AND($AD$9=""),"",$AD$9)</f>
        <v>0.5694444444444444</v>
      </c>
      <c r="G41" s="633"/>
      <c r="H41" s="634"/>
      <c r="I41" s="632">
        <f>IF(AND($AD$13=""),"",$AD$13)</f>
        <v>0.5</v>
      </c>
      <c r="J41" s="633"/>
      <c r="K41" s="634"/>
      <c r="L41" s="632">
        <f>IF(AND($AD$17=""),"",$AD$17)</f>
        <v>0.4791666666666667</v>
      </c>
      <c r="M41" s="633"/>
      <c r="N41" s="634"/>
      <c r="O41" s="632">
        <f>IF(AND($AD$21=""),"",$AD$21)</f>
        <v>0.625</v>
      </c>
      <c r="P41" s="633"/>
      <c r="Q41" s="634"/>
      <c r="R41" s="632">
        <f>IF(AND($AD$25=""),"",$AD$25)</f>
        <v>0.4583333333333333</v>
      </c>
      <c r="S41" s="633"/>
      <c r="T41" s="634"/>
      <c r="U41" s="632">
        <f>IF(AND($AD$29=""),"",$AD$29)</f>
        <v>0.5</v>
      </c>
      <c r="V41" s="633"/>
      <c r="W41" s="634"/>
      <c r="X41" s="632">
        <f>IF(AND($AD$33=""),"",$AD$33)</f>
        <v>0.4583333333333333</v>
      </c>
      <c r="Y41" s="633"/>
      <c r="Z41" s="634"/>
      <c r="AA41" s="632">
        <f>IF(AND($AD$37=""),"",$AD$37)</f>
        <v>0.6527777777777778</v>
      </c>
      <c r="AB41" s="633"/>
      <c r="AC41" s="634"/>
      <c r="AD41" s="601"/>
      <c r="AE41" s="602"/>
      <c r="AF41" s="603"/>
      <c r="AG41" s="614"/>
      <c r="AH41" s="614"/>
      <c r="AI41" s="614"/>
      <c r="AJ41" s="614"/>
      <c r="AK41" s="614"/>
      <c r="AL41" s="614"/>
      <c r="AM41" s="614"/>
      <c r="AN41" s="614"/>
      <c r="AO41" s="617"/>
      <c r="AP41" s="11"/>
      <c r="AQ41" s="11"/>
      <c r="AS41" s="6"/>
      <c r="AT41" s="6"/>
      <c r="AU41" s="6"/>
      <c r="AV41" s="619"/>
    </row>
    <row r="42" spans="1:48" ht="19.5" customHeight="1">
      <c r="A42" s="656"/>
      <c r="B42" s="596"/>
      <c r="C42" s="629" t="str">
        <f>IF(AND($AD$6=""),"",$AD$6)</f>
        <v>内山A</v>
      </c>
      <c r="D42" s="630"/>
      <c r="E42" s="631"/>
      <c r="F42" s="629" t="str">
        <f>IF(AND($AD$10=""),"",$AD$10)</f>
        <v>内山C</v>
      </c>
      <c r="G42" s="630"/>
      <c r="H42" s="631"/>
      <c r="I42" s="629" t="str">
        <f>IF(AND($AD$14=""),"",$AD$14)</f>
        <v>内山B</v>
      </c>
      <c r="J42" s="630"/>
      <c r="K42" s="631"/>
      <c r="L42" s="629" t="str">
        <f>IF(AND($AD$18=""),"",$AD$18)</f>
        <v>内山C</v>
      </c>
      <c r="M42" s="630"/>
      <c r="N42" s="631"/>
      <c r="O42" s="629" t="str">
        <f>IF(AND($AD$22=""),"",$AD$22)</f>
        <v>内山C</v>
      </c>
      <c r="P42" s="630"/>
      <c r="Q42" s="631"/>
      <c r="R42" s="629" t="str">
        <f>IF(AND($AD$26=""),"",$AD$26)</f>
        <v>内山C</v>
      </c>
      <c r="S42" s="630"/>
      <c r="T42" s="631"/>
      <c r="U42" s="629" t="str">
        <f>IF(AND($AD$30=""),"",$AD$30)</f>
        <v>内山C</v>
      </c>
      <c r="V42" s="630"/>
      <c r="W42" s="631"/>
      <c r="X42" s="629" t="str">
        <f>IF(AND($AD$34=""),"",$AD$34)</f>
        <v>内山B</v>
      </c>
      <c r="Y42" s="630"/>
      <c r="Z42" s="631"/>
      <c r="AA42" s="629" t="str">
        <f>IF(AND($AD$38=""),"",$AD$38)</f>
        <v>内山C</v>
      </c>
      <c r="AB42" s="630"/>
      <c r="AC42" s="631"/>
      <c r="AD42" s="601"/>
      <c r="AE42" s="602"/>
      <c r="AF42" s="603"/>
      <c r="AG42" s="614"/>
      <c r="AH42" s="614"/>
      <c r="AI42" s="614"/>
      <c r="AJ42" s="614"/>
      <c r="AK42" s="614"/>
      <c r="AL42" s="614"/>
      <c r="AM42" s="614"/>
      <c r="AN42" s="614"/>
      <c r="AO42" s="617"/>
      <c r="AP42" s="11"/>
      <c r="AQ42" s="11"/>
      <c r="AS42" s="6"/>
      <c r="AT42" s="6"/>
      <c r="AU42" s="6"/>
      <c r="AV42" s="619"/>
    </row>
    <row r="43" spans="1:48" ht="24" customHeight="1">
      <c r="A43" s="657"/>
      <c r="B43" s="597"/>
      <c r="C43" s="12">
        <f>IF(AND($AF$7=""),"",$AF$7)</f>
        <v>1</v>
      </c>
      <c r="D43" s="16" t="str">
        <f>IF(AND($C43="",$E43=""),"",IF($C43&gt;$E43,"○",IF($C43=$E43,"△",IF($C43&lt;$E43,"●"))))</f>
        <v>●</v>
      </c>
      <c r="E43" s="17">
        <f>IF(AND($AD$7=""),"",$AD$7)</f>
        <v>5</v>
      </c>
      <c r="F43" s="12">
        <f>IF(AND(AF$11=""),"",AF$11)</f>
        <v>0</v>
      </c>
      <c r="G43" s="16" t="str">
        <f>IF(AND($F43="",$H43=""),"",IF($F43&gt;$H43,"○",IF($F43=$H43,"△",IF($F43&lt;$H43,"●"))))</f>
        <v>●</v>
      </c>
      <c r="H43" s="17">
        <f>IF(AND(AD$11=""),"",AD$11)</f>
        <v>3</v>
      </c>
      <c r="I43" s="12">
        <f>IF(AND($AF$15=""),"",$AF$15)</f>
        <v>1</v>
      </c>
      <c r="J43" s="16" t="str">
        <f>IF(AND($I43="",$K43=""),"",IF($I43&gt;$K43,"○",IF($I43=$K43,"△",IF($I43&lt;$K43,"●"))))</f>
        <v>●</v>
      </c>
      <c r="K43" s="17">
        <f>IF(AND($AD$15=""),"",$AD$15)</f>
        <v>7</v>
      </c>
      <c r="L43" s="12">
        <f>IF(AND($AF$19=""),"",$AF$19)</f>
        <v>0</v>
      </c>
      <c r="M43" s="16" t="str">
        <f>IF(AND($L43="",$N43=""),"",IF($L43&gt;$N43,"○",IF($L43=$N43,"△",IF($L43&lt;$N43,"●"))))</f>
        <v>●</v>
      </c>
      <c r="N43" s="17">
        <f>IF(AND($AD$19=""),"",$AD$19)</f>
        <v>2</v>
      </c>
      <c r="O43" s="12">
        <f>IF(AND($AF$23=""),"",$AF$23)</f>
        <v>1</v>
      </c>
      <c r="P43" s="16" t="str">
        <f>IF(AND($O43="",$Q43=""),"",IF($O43&gt;$Q43,"○",IF($O43=$Q43,"△",IF($O43&lt;$Q43,"●"))))</f>
        <v>△</v>
      </c>
      <c r="Q43" s="17">
        <f>IF(AND($AD$23=""),"",$AD$23)</f>
        <v>1</v>
      </c>
      <c r="R43" s="12">
        <f>IF(AND($AF$27=""),"",$AF$27)</f>
        <v>0</v>
      </c>
      <c r="S43" s="16" t="str">
        <f>IF(AND($R43="",$T43=""),"",IF($R43&gt;$T43,"○",IF($R43=$T43,"△",IF($R43&lt;$T43,"●"))))</f>
        <v>●</v>
      </c>
      <c r="T43" s="17">
        <f>IF(AND($AD$27=""),"",$AD$27)</f>
        <v>5</v>
      </c>
      <c r="U43" s="12">
        <f>IF(AND($AF$31=""),"",$AF$31)</f>
        <v>1</v>
      </c>
      <c r="V43" s="16" t="str">
        <f>IF(AND($U43="",$W43=""),"",IF($U43&gt;$W43,"○",IF($U43=$W43,"△",IF($U43&lt;$W43,"●"))))</f>
        <v>△</v>
      </c>
      <c r="W43" s="17">
        <f>IF(AND($AD$31=""),"",$AD$31)</f>
        <v>1</v>
      </c>
      <c r="X43" s="12">
        <f>IF(AND($AF$35=""),"",$AF$35)</f>
        <v>0</v>
      </c>
      <c r="Y43" s="16" t="str">
        <f>IF(AND($X43="",$Z43=""),"",IF($X43&gt;$Z43,"○",IF($X43=$Z43,"△",IF($X43&lt;$Z43,"●"))))</f>
        <v>●</v>
      </c>
      <c r="Z43" s="17">
        <f>IF(AND($AD$35=""),"",$AD$35)</f>
        <v>2</v>
      </c>
      <c r="AA43" s="12">
        <f>IF(AND($AF$39=""),"",$AF$39)</f>
        <v>0</v>
      </c>
      <c r="AB43" s="16" t="str">
        <f>IF(AND($AA43="",$AC43=""),"",IF($AA43&gt;$AC43,"○",IF($AA43=$AC43,"△",IF($AA43&lt;$AC43,"●"))))</f>
        <v>●</v>
      </c>
      <c r="AC43" s="17">
        <f>IF(AND($AD$39=""),"",$AD$39)</f>
        <v>4</v>
      </c>
      <c r="AD43" s="604"/>
      <c r="AE43" s="605"/>
      <c r="AF43" s="606"/>
      <c r="AG43" s="615"/>
      <c r="AH43" s="615"/>
      <c r="AI43" s="615"/>
      <c r="AJ43" s="615"/>
      <c r="AK43" s="615"/>
      <c r="AL43" s="615"/>
      <c r="AM43" s="615"/>
      <c r="AN43" s="615"/>
      <c r="AO43" s="618"/>
      <c r="AP43" s="13">
        <f>COUNTIF(C43:AF43,"○")*3</f>
        <v>0</v>
      </c>
      <c r="AQ43" s="13">
        <f>COUNTIF(C43:AF43,"△")*1</f>
        <v>2</v>
      </c>
      <c r="AR43" s="13">
        <f>COUNTIF(C43:AF43,"●")*0</f>
        <v>0</v>
      </c>
      <c r="AS43" s="14" t="str">
        <f>B40</f>
        <v>ひばり</v>
      </c>
      <c r="AT43" s="14"/>
      <c r="AU43" s="6"/>
      <c r="AV43" s="619"/>
    </row>
    <row r="44" spans="1:32" ht="14.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33:36" ht="13.5">
      <c r="AG45" s="1">
        <f>SUM(AG4:AG43)</f>
        <v>90</v>
      </c>
      <c r="AI45" s="2">
        <f>ROUND(AG45/90*100,0)</f>
        <v>100</v>
      </c>
      <c r="AJ45" s="1" t="s">
        <v>11</v>
      </c>
    </row>
    <row r="46" spans="33:34" ht="13.5">
      <c r="AG46" s="1">
        <f>(90-AG45)/2</f>
        <v>0</v>
      </c>
      <c r="AH46" s="2" t="s">
        <v>10</v>
      </c>
    </row>
  </sheetData>
  <sheetProtection/>
  <mergeCells count="417">
    <mergeCell ref="X40:Z40"/>
    <mergeCell ref="AA40:AC40"/>
    <mergeCell ref="AD40:AF43"/>
    <mergeCell ref="R41:T41"/>
    <mergeCell ref="U41:W41"/>
    <mergeCell ref="X41:Z41"/>
    <mergeCell ref="AA41:AC41"/>
    <mergeCell ref="R42:T42"/>
    <mergeCell ref="U42:W42"/>
    <mergeCell ref="AV40:AV43"/>
    <mergeCell ref="C41:E41"/>
    <mergeCell ref="F41:H41"/>
    <mergeCell ref="I41:K41"/>
    <mergeCell ref="L41:N41"/>
    <mergeCell ref="O41:Q41"/>
    <mergeCell ref="AG40:AG43"/>
    <mergeCell ref="AH40:AH43"/>
    <mergeCell ref="AI40:AI43"/>
    <mergeCell ref="AJ40:AJ43"/>
    <mergeCell ref="AL40:AL43"/>
    <mergeCell ref="AM40:AM43"/>
    <mergeCell ref="AN40:AN43"/>
    <mergeCell ref="AO40:AO43"/>
    <mergeCell ref="A36:A39"/>
    <mergeCell ref="B36:B39"/>
    <mergeCell ref="AK40:AK43"/>
    <mergeCell ref="O40:Q40"/>
    <mergeCell ref="R40:T40"/>
    <mergeCell ref="U40:W40"/>
    <mergeCell ref="C42:E42"/>
    <mergeCell ref="F42:H42"/>
    <mergeCell ref="I42:K42"/>
    <mergeCell ref="L42:N42"/>
    <mergeCell ref="X42:Z42"/>
    <mergeCell ref="AA42:AC42"/>
    <mergeCell ref="O42:Q42"/>
    <mergeCell ref="AL36:AL39"/>
    <mergeCell ref="AM36:AM39"/>
    <mergeCell ref="AN36:AN39"/>
    <mergeCell ref="AO36:AO39"/>
    <mergeCell ref="A40:A43"/>
    <mergeCell ref="B40:B43"/>
    <mergeCell ref="C40:E40"/>
    <mergeCell ref="F40:H40"/>
    <mergeCell ref="I40:K40"/>
    <mergeCell ref="L40:N40"/>
    <mergeCell ref="AD37:AF37"/>
    <mergeCell ref="O38:Q38"/>
    <mergeCell ref="R38:T38"/>
    <mergeCell ref="U38:W38"/>
    <mergeCell ref="X38:Z38"/>
    <mergeCell ref="AD38:AF38"/>
    <mergeCell ref="AK36:AK39"/>
    <mergeCell ref="O36:Q36"/>
    <mergeCell ref="R36:T36"/>
    <mergeCell ref="U36:W36"/>
    <mergeCell ref="X36:Z36"/>
    <mergeCell ref="AA36:AC39"/>
    <mergeCell ref="AD36:AF36"/>
    <mergeCell ref="R37:T37"/>
    <mergeCell ref="U37:W37"/>
    <mergeCell ref="X37:Z37"/>
    <mergeCell ref="AV36:AV39"/>
    <mergeCell ref="C37:E37"/>
    <mergeCell ref="F37:H37"/>
    <mergeCell ref="I37:K37"/>
    <mergeCell ref="L37:N37"/>
    <mergeCell ref="O37:Q37"/>
    <mergeCell ref="AG36:AG39"/>
    <mergeCell ref="AH36:AH39"/>
    <mergeCell ref="AI36:AI39"/>
    <mergeCell ref="AJ36:AJ39"/>
    <mergeCell ref="AK32:AK35"/>
    <mergeCell ref="O32:Q32"/>
    <mergeCell ref="R32:T32"/>
    <mergeCell ref="U32:W32"/>
    <mergeCell ref="X32:Z35"/>
    <mergeCell ref="AA32:AC32"/>
    <mergeCell ref="AV32:AV35"/>
    <mergeCell ref="C33:E33"/>
    <mergeCell ref="F33:H33"/>
    <mergeCell ref="I33:K33"/>
    <mergeCell ref="L33:N33"/>
    <mergeCell ref="O33:Q33"/>
    <mergeCell ref="AG32:AG35"/>
    <mergeCell ref="AH32:AH35"/>
    <mergeCell ref="AI32:AI35"/>
    <mergeCell ref="AJ32:AJ35"/>
    <mergeCell ref="C36:E36"/>
    <mergeCell ref="F36:H36"/>
    <mergeCell ref="I36:K36"/>
    <mergeCell ref="L36:N36"/>
    <mergeCell ref="C38:E38"/>
    <mergeCell ref="F38:H38"/>
    <mergeCell ref="I38:K38"/>
    <mergeCell ref="L38:N38"/>
    <mergeCell ref="AN32:AN35"/>
    <mergeCell ref="AO32:AO35"/>
    <mergeCell ref="A28:A31"/>
    <mergeCell ref="B28:B31"/>
    <mergeCell ref="C28:E28"/>
    <mergeCell ref="F28:H28"/>
    <mergeCell ref="AD32:AF32"/>
    <mergeCell ref="R33:T33"/>
    <mergeCell ref="U33:W33"/>
    <mergeCell ref="AA33:AC33"/>
    <mergeCell ref="I34:K34"/>
    <mergeCell ref="L34:N34"/>
    <mergeCell ref="AA34:AC34"/>
    <mergeCell ref="AD34:AF34"/>
    <mergeCell ref="AL32:AL35"/>
    <mergeCell ref="AM32:AM35"/>
    <mergeCell ref="AD33:AF33"/>
    <mergeCell ref="O34:Q34"/>
    <mergeCell ref="R34:T34"/>
    <mergeCell ref="U34:W34"/>
    <mergeCell ref="AN28:AN31"/>
    <mergeCell ref="AO28:AO31"/>
    <mergeCell ref="A32:A35"/>
    <mergeCell ref="B32:B35"/>
    <mergeCell ref="C32:E32"/>
    <mergeCell ref="F32:H32"/>
    <mergeCell ref="I32:K32"/>
    <mergeCell ref="L32:N32"/>
    <mergeCell ref="C34:E34"/>
    <mergeCell ref="F34:H34"/>
    <mergeCell ref="AD29:AF29"/>
    <mergeCell ref="O30:Q30"/>
    <mergeCell ref="R30:T30"/>
    <mergeCell ref="X30:Z30"/>
    <mergeCell ref="AL28:AL31"/>
    <mergeCell ref="AM28:AM31"/>
    <mergeCell ref="AA30:AC30"/>
    <mergeCell ref="AD30:AF30"/>
    <mergeCell ref="AK28:AK31"/>
    <mergeCell ref="O28:Q28"/>
    <mergeCell ref="R28:T28"/>
    <mergeCell ref="U28:W31"/>
    <mergeCell ref="X28:Z28"/>
    <mergeCell ref="AA28:AC28"/>
    <mergeCell ref="AD28:AF28"/>
    <mergeCell ref="R29:T29"/>
    <mergeCell ref="X29:Z29"/>
    <mergeCell ref="AA29:AC29"/>
    <mergeCell ref="AV28:AV31"/>
    <mergeCell ref="C29:E29"/>
    <mergeCell ref="F29:H29"/>
    <mergeCell ref="I29:K29"/>
    <mergeCell ref="L29:N29"/>
    <mergeCell ref="O29:Q29"/>
    <mergeCell ref="AG28:AG31"/>
    <mergeCell ref="AH28:AH31"/>
    <mergeCell ref="AI28:AI31"/>
    <mergeCell ref="AJ28:AJ31"/>
    <mergeCell ref="R24:T27"/>
    <mergeCell ref="U24:W24"/>
    <mergeCell ref="X24:Z24"/>
    <mergeCell ref="AA24:AC24"/>
    <mergeCell ref="AD24:AF24"/>
    <mergeCell ref="U25:W25"/>
    <mergeCell ref="AV24:AV27"/>
    <mergeCell ref="C25:E25"/>
    <mergeCell ref="F25:H25"/>
    <mergeCell ref="I25:K25"/>
    <mergeCell ref="L25:N25"/>
    <mergeCell ref="O25:Q25"/>
    <mergeCell ref="AG24:AG27"/>
    <mergeCell ref="AH24:AH27"/>
    <mergeCell ref="AI24:AI27"/>
    <mergeCell ref="AJ24:AJ27"/>
    <mergeCell ref="I28:K28"/>
    <mergeCell ref="L28:N28"/>
    <mergeCell ref="C30:E30"/>
    <mergeCell ref="F30:H30"/>
    <mergeCell ref="I30:K30"/>
    <mergeCell ref="L30:N30"/>
    <mergeCell ref="AO24:AO27"/>
    <mergeCell ref="A20:A23"/>
    <mergeCell ref="B20:B23"/>
    <mergeCell ref="C20:E20"/>
    <mergeCell ref="F20:H20"/>
    <mergeCell ref="I20:K20"/>
    <mergeCell ref="X25:Z25"/>
    <mergeCell ref="AA25:AC25"/>
    <mergeCell ref="AD25:AF25"/>
    <mergeCell ref="O26:Q26"/>
    <mergeCell ref="L26:N26"/>
    <mergeCell ref="AA26:AC26"/>
    <mergeCell ref="AD26:AF26"/>
    <mergeCell ref="AL24:AL27"/>
    <mergeCell ref="AM24:AM27"/>
    <mergeCell ref="AN24:AN27"/>
    <mergeCell ref="U26:W26"/>
    <mergeCell ref="X26:Z26"/>
    <mergeCell ref="AK24:AK27"/>
    <mergeCell ref="O24:Q24"/>
    <mergeCell ref="AO20:AO23"/>
    <mergeCell ref="A24:A27"/>
    <mergeCell ref="B24:B27"/>
    <mergeCell ref="C24:E24"/>
    <mergeCell ref="F24:H24"/>
    <mergeCell ref="I24:K24"/>
    <mergeCell ref="L24:N24"/>
    <mergeCell ref="C26:E26"/>
    <mergeCell ref="F26:H26"/>
    <mergeCell ref="I26:K26"/>
    <mergeCell ref="AD21:AF21"/>
    <mergeCell ref="R22:T22"/>
    <mergeCell ref="U22:W22"/>
    <mergeCell ref="X22:Z22"/>
    <mergeCell ref="AM20:AM23"/>
    <mergeCell ref="AN20:AN23"/>
    <mergeCell ref="AA22:AC22"/>
    <mergeCell ref="AD22:AF22"/>
    <mergeCell ref="AL20:AL23"/>
    <mergeCell ref="AK20:AK23"/>
    <mergeCell ref="O20:Q23"/>
    <mergeCell ref="R20:T20"/>
    <mergeCell ref="U20:W20"/>
    <mergeCell ref="X20:Z20"/>
    <mergeCell ref="AA20:AC20"/>
    <mergeCell ref="AD20:AF20"/>
    <mergeCell ref="U21:W21"/>
    <mergeCell ref="X21:Z21"/>
    <mergeCell ref="AA21:AC21"/>
    <mergeCell ref="AV20:AV23"/>
    <mergeCell ref="C21:E21"/>
    <mergeCell ref="F21:H21"/>
    <mergeCell ref="I21:K21"/>
    <mergeCell ref="L21:N21"/>
    <mergeCell ref="R21:T21"/>
    <mergeCell ref="AG20:AG23"/>
    <mergeCell ref="AH20:AH23"/>
    <mergeCell ref="AI20:AI23"/>
    <mergeCell ref="AJ20:AJ23"/>
    <mergeCell ref="L20:N20"/>
    <mergeCell ref="C22:E22"/>
    <mergeCell ref="F22:H22"/>
    <mergeCell ref="I22:K22"/>
    <mergeCell ref="L22:N22"/>
    <mergeCell ref="F18:H18"/>
    <mergeCell ref="I18:K18"/>
    <mergeCell ref="O17:Q17"/>
    <mergeCell ref="R17:T17"/>
    <mergeCell ref="U17:W17"/>
    <mergeCell ref="L16:N19"/>
    <mergeCell ref="O16:Q16"/>
    <mergeCell ref="R16:T16"/>
    <mergeCell ref="U16:W16"/>
    <mergeCell ref="O18:Q18"/>
    <mergeCell ref="R18:T18"/>
    <mergeCell ref="AV16:AV19"/>
    <mergeCell ref="AD16:AF16"/>
    <mergeCell ref="AG16:AG19"/>
    <mergeCell ref="AH16:AH19"/>
    <mergeCell ref="AI16:AI19"/>
    <mergeCell ref="AJ16:AJ19"/>
    <mergeCell ref="AD17:AF17"/>
    <mergeCell ref="AD18:AF18"/>
    <mergeCell ref="C18:E18"/>
    <mergeCell ref="AK16:AK19"/>
    <mergeCell ref="AL16:AL19"/>
    <mergeCell ref="AM16:AM19"/>
    <mergeCell ref="AN16:AN19"/>
    <mergeCell ref="AO16:AO19"/>
    <mergeCell ref="U18:W18"/>
    <mergeCell ref="C17:E17"/>
    <mergeCell ref="F17:H17"/>
    <mergeCell ref="I17:K17"/>
    <mergeCell ref="X16:Z16"/>
    <mergeCell ref="AA16:AC16"/>
    <mergeCell ref="X17:Z17"/>
    <mergeCell ref="AA17:AC17"/>
    <mergeCell ref="X18:Z18"/>
    <mergeCell ref="AA18:AC18"/>
    <mergeCell ref="AD13:AF13"/>
    <mergeCell ref="C14:E14"/>
    <mergeCell ref="F14:H14"/>
    <mergeCell ref="L14:N14"/>
    <mergeCell ref="O14:Q14"/>
    <mergeCell ref="R14:T14"/>
    <mergeCell ref="U14:W14"/>
    <mergeCell ref="X14:Z14"/>
    <mergeCell ref="AA14:AC14"/>
    <mergeCell ref="AD12:AF12"/>
    <mergeCell ref="AD14:AF14"/>
    <mergeCell ref="A16:A19"/>
    <mergeCell ref="B16:B19"/>
    <mergeCell ref="C16:E16"/>
    <mergeCell ref="F16:H16"/>
    <mergeCell ref="I16:K16"/>
    <mergeCell ref="U13:W13"/>
    <mergeCell ref="X13:Z13"/>
    <mergeCell ref="AA13:AC13"/>
    <mergeCell ref="AG12:AG15"/>
    <mergeCell ref="AH12:AH15"/>
    <mergeCell ref="AI12:AI15"/>
    <mergeCell ref="AJ12:AJ15"/>
    <mergeCell ref="AK12:AK15"/>
    <mergeCell ref="O12:Q12"/>
    <mergeCell ref="R12:T12"/>
    <mergeCell ref="U12:W12"/>
    <mergeCell ref="X12:Z12"/>
    <mergeCell ref="AA12:AC12"/>
    <mergeCell ref="AL12:AL15"/>
    <mergeCell ref="AM12:AM15"/>
    <mergeCell ref="AN12:AN15"/>
    <mergeCell ref="AO12:AO15"/>
    <mergeCell ref="AV12:AV15"/>
    <mergeCell ref="C13:E13"/>
    <mergeCell ref="F13:H13"/>
    <mergeCell ref="L13:N13"/>
    <mergeCell ref="O13:Q13"/>
    <mergeCell ref="R13:T13"/>
    <mergeCell ref="A12:A15"/>
    <mergeCell ref="B12:B15"/>
    <mergeCell ref="C12:E12"/>
    <mergeCell ref="F12:H12"/>
    <mergeCell ref="I12:K15"/>
    <mergeCell ref="L12:N12"/>
    <mergeCell ref="C9:E9"/>
    <mergeCell ref="I9:K9"/>
    <mergeCell ref="L9:N9"/>
    <mergeCell ref="O9:Q9"/>
    <mergeCell ref="R9:T9"/>
    <mergeCell ref="U9:W9"/>
    <mergeCell ref="C10:E10"/>
    <mergeCell ref="I10:K10"/>
    <mergeCell ref="L10:N10"/>
    <mergeCell ref="O10:Q10"/>
    <mergeCell ref="R10:T10"/>
    <mergeCell ref="U10:W10"/>
    <mergeCell ref="AV8:AV11"/>
    <mergeCell ref="AD8:AF8"/>
    <mergeCell ref="AG8:AG11"/>
    <mergeCell ref="AH8:AH11"/>
    <mergeCell ref="AI8:AI11"/>
    <mergeCell ref="AJ8:AJ11"/>
    <mergeCell ref="AD9:AF9"/>
    <mergeCell ref="AD10:AF10"/>
    <mergeCell ref="X9:Z9"/>
    <mergeCell ref="AK8:AK11"/>
    <mergeCell ref="AL8:AL11"/>
    <mergeCell ref="AM8:AM11"/>
    <mergeCell ref="AN8:AN11"/>
    <mergeCell ref="AO8:AO11"/>
    <mergeCell ref="AA9:AC9"/>
    <mergeCell ref="X10:Z10"/>
    <mergeCell ref="AA10:AC10"/>
    <mergeCell ref="L8:N8"/>
    <mergeCell ref="O8:Q8"/>
    <mergeCell ref="R8:T8"/>
    <mergeCell ref="U8:W8"/>
    <mergeCell ref="X8:Z8"/>
    <mergeCell ref="AA8:AC8"/>
    <mergeCell ref="AD5:AF5"/>
    <mergeCell ref="F6:H6"/>
    <mergeCell ref="I6:K6"/>
    <mergeCell ref="L6:N6"/>
    <mergeCell ref="O6:Q6"/>
    <mergeCell ref="R6:T6"/>
    <mergeCell ref="U6:W6"/>
    <mergeCell ref="X6:Z6"/>
    <mergeCell ref="AA6:AC6"/>
    <mergeCell ref="AD4:AF4"/>
    <mergeCell ref="AD6:AF6"/>
    <mergeCell ref="A8:A11"/>
    <mergeCell ref="B8:B11"/>
    <mergeCell ref="C8:E8"/>
    <mergeCell ref="F8:H11"/>
    <mergeCell ref="I8:K8"/>
    <mergeCell ref="U5:W5"/>
    <mergeCell ref="X5:Z5"/>
    <mergeCell ref="AA5:AC5"/>
    <mergeCell ref="AG4:AG7"/>
    <mergeCell ref="AH4:AH7"/>
    <mergeCell ref="AI4:AI7"/>
    <mergeCell ref="AJ4:AJ7"/>
    <mergeCell ref="AK4:AK7"/>
    <mergeCell ref="O4:Q4"/>
    <mergeCell ref="R4:T4"/>
    <mergeCell ref="U4:W4"/>
    <mergeCell ref="X4:Z4"/>
    <mergeCell ref="AA4:AC4"/>
    <mergeCell ref="AL4:AL7"/>
    <mergeCell ref="AM4:AM7"/>
    <mergeCell ref="AN4:AN7"/>
    <mergeCell ref="AO4:AO7"/>
    <mergeCell ref="AV4:AV7"/>
    <mergeCell ref="F5:H5"/>
    <mergeCell ref="I5:K5"/>
    <mergeCell ref="L5:N5"/>
    <mergeCell ref="O5:Q5"/>
    <mergeCell ref="R5:T5"/>
    <mergeCell ref="A4:A7"/>
    <mergeCell ref="B4:B7"/>
    <mergeCell ref="C4:E7"/>
    <mergeCell ref="F4:H4"/>
    <mergeCell ref="I4:K4"/>
    <mergeCell ref="L4:N4"/>
    <mergeCell ref="T1:U1"/>
    <mergeCell ref="V1:Z1"/>
    <mergeCell ref="X3:Z3"/>
    <mergeCell ref="AA3:AC3"/>
    <mergeCell ref="AD3:AF3"/>
    <mergeCell ref="AA1:AB1"/>
    <mergeCell ref="AD1:AG1"/>
    <mergeCell ref="AK1:AM1"/>
    <mergeCell ref="C3:E3"/>
    <mergeCell ref="F3:H3"/>
    <mergeCell ref="I3:K3"/>
    <mergeCell ref="L3:N3"/>
    <mergeCell ref="O3:Q3"/>
    <mergeCell ref="R3:T3"/>
    <mergeCell ref="U3:W3"/>
    <mergeCell ref="D1:F1"/>
    <mergeCell ref="G1:S1"/>
  </mergeCells>
  <conditionalFormatting sqref="C4 C3:AF3 F20 F12 I16 I12 F16 F8 L16 I20 L20 R24 O20 U28 C12 C16 C20 C24 X32 AD40 AA36 C28 C32 C36 C40 C8 O24 L24 I24 F24 R28 O28 L28 I28 F28 U32 R32 O32 L32 I32 F32 X36 U36 R36 O36 L36 I36 F36 AA40 X40 U40 R40 O40 L40 I40 F40 C10 C14 F14 C18 F18 I18 C22 L22 I22 F22 F26 I26 L26 O26 C26 F30 I30 L30 O30 R30 C30 F34 I34 L34 O34 R34 U34 C34 F38 I38 L38 O38 R38 U38 X38 C38 F42 I42 L42 O42 R42 U42 X42 AA42 C42">
    <cfRule type="cellIs" priority="388" dxfId="791" operator="equal" stopIfTrue="1">
      <formula>0</formula>
    </cfRule>
  </conditionalFormatting>
  <conditionalFormatting sqref="C9">
    <cfRule type="cellIs" priority="365" dxfId="791" operator="equal" stopIfTrue="1">
      <formula>0</formula>
    </cfRule>
  </conditionalFormatting>
  <conditionalFormatting sqref="C13 F13">
    <cfRule type="cellIs" priority="363" dxfId="791" operator="equal" stopIfTrue="1">
      <formula>0</formula>
    </cfRule>
  </conditionalFormatting>
  <conditionalFormatting sqref="C17 F17 I17">
    <cfRule type="cellIs" priority="360" dxfId="791" operator="equal" stopIfTrue="1">
      <formula>0</formula>
    </cfRule>
  </conditionalFormatting>
  <conditionalFormatting sqref="C21 L21 I21 F21">
    <cfRule type="cellIs" priority="357" dxfId="791" operator="equal" stopIfTrue="1">
      <formula>0</formula>
    </cfRule>
  </conditionalFormatting>
  <conditionalFormatting sqref="F25 I25 L25 O25 C25">
    <cfRule type="cellIs" priority="354" dxfId="791" operator="equal" stopIfTrue="1">
      <formula>0</formula>
    </cfRule>
  </conditionalFormatting>
  <conditionalFormatting sqref="F29 I29 L29 O29 R29 C29">
    <cfRule type="cellIs" priority="351" dxfId="791" operator="equal" stopIfTrue="1">
      <formula>0</formula>
    </cfRule>
  </conditionalFormatting>
  <conditionalFormatting sqref="F33 I33 L33 O33 R33 U33 C33">
    <cfRule type="cellIs" priority="348" dxfId="791" operator="equal" stopIfTrue="1">
      <formula>0</formula>
    </cfRule>
  </conditionalFormatting>
  <conditionalFormatting sqref="F37 I37 L37 O37 R37 U37 X37 C37">
    <cfRule type="cellIs" priority="345" dxfId="791" operator="equal" stopIfTrue="1">
      <formula>0</formula>
    </cfRule>
  </conditionalFormatting>
  <conditionalFormatting sqref="F41 I41 L41 O41 R41 U41 X41 AA41 C41">
    <cfRule type="cellIs" priority="342" dxfId="791" operator="equal" stopIfTrue="1">
      <formula>0</formula>
    </cfRule>
  </conditionalFormatting>
  <conditionalFormatting sqref="F4 F6">
    <cfRule type="cellIs" priority="318" dxfId="792" operator="equal">
      <formula>0</formula>
    </cfRule>
  </conditionalFormatting>
  <conditionalFormatting sqref="F5">
    <cfRule type="cellIs" priority="319" dxfId="792" operator="equal">
      <formula>0</formula>
    </cfRule>
  </conditionalFormatting>
  <conditionalFormatting sqref="F5">
    <cfRule type="cellIs" priority="317" dxfId="792" operator="equal">
      <formula>0</formula>
    </cfRule>
  </conditionalFormatting>
  <conditionalFormatting sqref="F6">
    <cfRule type="cellIs" priority="316" dxfId="792" operator="equal">
      <formula>0</formula>
    </cfRule>
  </conditionalFormatting>
  <conditionalFormatting sqref="F6">
    <cfRule type="cellIs" priority="315" dxfId="792" operator="equal">
      <formula>0</formula>
    </cfRule>
  </conditionalFormatting>
  <conditionalFormatting sqref="F6">
    <cfRule type="cellIs" priority="314" dxfId="792" operator="equal">
      <formula>0</formula>
    </cfRule>
  </conditionalFormatting>
  <conditionalFormatting sqref="AA28 AA30">
    <cfRule type="cellIs" priority="197" dxfId="792" operator="equal">
      <formula>0</formula>
    </cfRule>
  </conditionalFormatting>
  <conditionalFormatting sqref="AA29">
    <cfRule type="cellIs" priority="198" dxfId="792" operator="equal">
      <formula>0</formula>
    </cfRule>
  </conditionalFormatting>
  <conditionalFormatting sqref="X28 X30">
    <cfRule type="cellIs" priority="199" dxfId="792" operator="equal">
      <formula>0</formula>
    </cfRule>
  </conditionalFormatting>
  <conditionalFormatting sqref="X29">
    <cfRule type="cellIs" priority="200" dxfId="792" operator="equal">
      <formula>0</formula>
    </cfRule>
  </conditionalFormatting>
  <conditionalFormatting sqref="AD28 AD30">
    <cfRule type="cellIs" priority="201" dxfId="792" operator="equal">
      <formula>0</formula>
    </cfRule>
  </conditionalFormatting>
  <conditionalFormatting sqref="AD29">
    <cfRule type="cellIs" priority="202" dxfId="792" operator="equal">
      <formula>0</formula>
    </cfRule>
  </conditionalFormatting>
  <conditionalFormatting sqref="X30">
    <cfRule type="cellIs" priority="196" dxfId="792" operator="equal">
      <formula>0</formula>
    </cfRule>
  </conditionalFormatting>
  <conditionalFormatting sqref="X30">
    <cfRule type="cellIs" priority="195" dxfId="792" operator="equal">
      <formula>0</formula>
    </cfRule>
  </conditionalFormatting>
  <conditionalFormatting sqref="X30">
    <cfRule type="cellIs" priority="194" dxfId="792" operator="equal">
      <formula>0</formula>
    </cfRule>
  </conditionalFormatting>
  <conditionalFormatting sqref="AD30">
    <cfRule type="cellIs" priority="193" dxfId="792" operator="equal">
      <formula>0</formula>
    </cfRule>
  </conditionalFormatting>
  <conditionalFormatting sqref="AD30">
    <cfRule type="cellIs" priority="192" dxfId="792" operator="equal">
      <formula>0</formula>
    </cfRule>
  </conditionalFormatting>
  <conditionalFormatting sqref="AD30">
    <cfRule type="cellIs" priority="191" dxfId="792" operator="equal">
      <formula>0</formula>
    </cfRule>
  </conditionalFormatting>
  <conditionalFormatting sqref="AD30">
    <cfRule type="cellIs" priority="190" dxfId="792" operator="equal">
      <formula>0</formula>
    </cfRule>
  </conditionalFormatting>
  <conditionalFormatting sqref="AD30">
    <cfRule type="cellIs" priority="189" dxfId="792" operator="equal">
      <formula>0</formula>
    </cfRule>
  </conditionalFormatting>
  <conditionalFormatting sqref="AA30">
    <cfRule type="cellIs" priority="188" dxfId="792" operator="equal">
      <formula>0</formula>
    </cfRule>
  </conditionalFormatting>
  <conditionalFormatting sqref="AA30">
    <cfRule type="cellIs" priority="187" dxfId="792" operator="equal">
      <formula>0</formula>
    </cfRule>
  </conditionalFormatting>
  <conditionalFormatting sqref="AA30">
    <cfRule type="cellIs" priority="186" dxfId="792" operator="equal">
      <formula>0</formula>
    </cfRule>
  </conditionalFormatting>
  <conditionalFormatting sqref="AA30">
    <cfRule type="cellIs" priority="185" dxfId="792" operator="equal">
      <formula>0</formula>
    </cfRule>
  </conditionalFormatting>
  <conditionalFormatting sqref="AA32 AA34">
    <cfRule type="cellIs" priority="184" dxfId="791" operator="equal" stopIfTrue="1">
      <formula>0</formula>
    </cfRule>
  </conditionalFormatting>
  <conditionalFormatting sqref="AA33">
    <cfRule type="cellIs" priority="183" dxfId="791" operator="equal" stopIfTrue="1">
      <formula>0</formula>
    </cfRule>
  </conditionalFormatting>
  <conditionalFormatting sqref="AD32 AD34">
    <cfRule type="cellIs" priority="181" dxfId="792" operator="equal">
      <formula>0</formula>
    </cfRule>
  </conditionalFormatting>
  <conditionalFormatting sqref="AD33">
    <cfRule type="cellIs" priority="182" dxfId="792" operator="equal">
      <formula>0</formula>
    </cfRule>
  </conditionalFormatting>
  <conditionalFormatting sqref="AD34">
    <cfRule type="cellIs" priority="180" dxfId="792" operator="equal">
      <formula>0</formula>
    </cfRule>
  </conditionalFormatting>
  <conditionalFormatting sqref="AD36 AD38">
    <cfRule type="cellIs" priority="179" dxfId="791" operator="equal" stopIfTrue="1">
      <formula>0</formula>
    </cfRule>
  </conditionalFormatting>
  <conditionalFormatting sqref="AD37">
    <cfRule type="cellIs" priority="178" dxfId="791" operator="equal" stopIfTrue="1">
      <formula>0</formula>
    </cfRule>
  </conditionalFormatting>
  <conditionalFormatting sqref="AD36 AD38">
    <cfRule type="cellIs" priority="177" dxfId="791" operator="equal" stopIfTrue="1">
      <formula>0</formula>
    </cfRule>
  </conditionalFormatting>
  <conditionalFormatting sqref="AD37">
    <cfRule type="cellIs" priority="176" dxfId="791" operator="equal" stopIfTrue="1">
      <formula>0</formula>
    </cfRule>
  </conditionalFormatting>
  <conditionalFormatting sqref="L4 L6">
    <cfRule type="cellIs" priority="159" dxfId="792" operator="equal">
      <formula>0</formula>
    </cfRule>
  </conditionalFormatting>
  <conditionalFormatting sqref="L5">
    <cfRule type="cellIs" priority="160" dxfId="792" operator="equal">
      <formula>0</formula>
    </cfRule>
  </conditionalFormatting>
  <conditionalFormatting sqref="I4 I6">
    <cfRule type="cellIs" priority="161" dxfId="792" operator="equal">
      <formula>0</formula>
    </cfRule>
  </conditionalFormatting>
  <conditionalFormatting sqref="I5">
    <cfRule type="cellIs" priority="162" dxfId="792" operator="equal">
      <formula>0</formula>
    </cfRule>
  </conditionalFormatting>
  <conditionalFormatting sqref="O4 O6">
    <cfRule type="cellIs" priority="163" dxfId="792" operator="equal">
      <formula>0</formula>
    </cfRule>
  </conditionalFormatting>
  <conditionalFormatting sqref="O5">
    <cfRule type="cellIs" priority="164" dxfId="792" operator="equal">
      <formula>0</formula>
    </cfRule>
  </conditionalFormatting>
  <conditionalFormatting sqref="R4 U4 X4 AA4 AD4 X6 AA6 AD6 U6 R6">
    <cfRule type="cellIs" priority="165" dxfId="792" operator="equal">
      <formula>0</formula>
    </cfRule>
  </conditionalFormatting>
  <conditionalFormatting sqref="R5 U5 X5 AA5 AD5">
    <cfRule type="cellIs" priority="166" dxfId="792" operator="equal">
      <formula>0</formula>
    </cfRule>
  </conditionalFormatting>
  <conditionalFormatting sqref="L4 L6">
    <cfRule type="cellIs" priority="167" dxfId="792" operator="equal">
      <formula>0</formula>
    </cfRule>
  </conditionalFormatting>
  <conditionalFormatting sqref="L5">
    <cfRule type="cellIs" priority="168" dxfId="792" operator="equal">
      <formula>0</formula>
    </cfRule>
  </conditionalFormatting>
  <conditionalFormatting sqref="L4 L6">
    <cfRule type="cellIs" priority="169" dxfId="792" operator="equal">
      <formula>0</formula>
    </cfRule>
  </conditionalFormatting>
  <conditionalFormatting sqref="L5">
    <cfRule type="cellIs" priority="170" dxfId="792" operator="equal">
      <formula>0</formula>
    </cfRule>
  </conditionalFormatting>
  <conditionalFormatting sqref="X4">
    <cfRule type="cellIs" priority="171" dxfId="792" operator="equal">
      <formula>0</formula>
    </cfRule>
  </conditionalFormatting>
  <conditionalFormatting sqref="X6">
    <cfRule type="cellIs" priority="172" dxfId="792" operator="equal">
      <formula>0</formula>
    </cfRule>
  </conditionalFormatting>
  <conditionalFormatting sqref="AD6">
    <cfRule type="cellIs" priority="173" dxfId="792" operator="equal">
      <formula>0</formula>
    </cfRule>
  </conditionalFormatting>
  <conditionalFormatting sqref="AD6">
    <cfRule type="cellIs" priority="174" dxfId="792" operator="equal">
      <formula>0</formula>
    </cfRule>
  </conditionalFormatting>
  <conditionalFormatting sqref="AD6">
    <cfRule type="cellIs" priority="175" dxfId="792" operator="equal">
      <formula>0</formula>
    </cfRule>
  </conditionalFormatting>
  <conditionalFormatting sqref="I6">
    <cfRule type="cellIs" priority="158" dxfId="792" operator="equal">
      <formula>0</formula>
    </cfRule>
  </conditionalFormatting>
  <conditionalFormatting sqref="I6">
    <cfRule type="cellIs" priority="157" dxfId="792" operator="equal">
      <formula>0</formula>
    </cfRule>
  </conditionalFormatting>
  <conditionalFormatting sqref="AA6">
    <cfRule type="cellIs" priority="156" dxfId="792" operator="equal">
      <formula>0</formula>
    </cfRule>
  </conditionalFormatting>
  <conditionalFormatting sqref="AA6">
    <cfRule type="cellIs" priority="155" dxfId="792" operator="equal">
      <formula>0</formula>
    </cfRule>
  </conditionalFormatting>
  <conditionalFormatting sqref="U6">
    <cfRule type="cellIs" priority="154" dxfId="792" operator="equal">
      <formula>0</formula>
    </cfRule>
  </conditionalFormatting>
  <conditionalFormatting sqref="U6">
    <cfRule type="cellIs" priority="153" dxfId="792" operator="equal">
      <formula>0</formula>
    </cfRule>
  </conditionalFormatting>
  <conditionalFormatting sqref="I6">
    <cfRule type="cellIs" priority="152" dxfId="792" operator="equal">
      <formula>0</formula>
    </cfRule>
  </conditionalFormatting>
  <conditionalFormatting sqref="I6">
    <cfRule type="cellIs" priority="151" dxfId="792" operator="equal">
      <formula>0</formula>
    </cfRule>
  </conditionalFormatting>
  <conditionalFormatting sqref="I6">
    <cfRule type="cellIs" priority="150" dxfId="792" operator="equal">
      <formula>0</formula>
    </cfRule>
  </conditionalFormatting>
  <conditionalFormatting sqref="I6">
    <cfRule type="cellIs" priority="149" dxfId="792" operator="equal">
      <formula>0</formula>
    </cfRule>
  </conditionalFormatting>
  <conditionalFormatting sqref="R6">
    <cfRule type="cellIs" priority="148" dxfId="792" operator="equal">
      <formula>0</formula>
    </cfRule>
  </conditionalFormatting>
  <conditionalFormatting sqref="O6">
    <cfRule type="cellIs" priority="147" dxfId="792" operator="equal">
      <formula>0</formula>
    </cfRule>
  </conditionalFormatting>
  <conditionalFormatting sqref="O6">
    <cfRule type="cellIs" priority="146" dxfId="792" operator="equal">
      <formula>0</formula>
    </cfRule>
  </conditionalFormatting>
  <conditionalFormatting sqref="L8 L10">
    <cfRule type="cellIs" priority="124" dxfId="792" operator="equal">
      <formula>0</formula>
    </cfRule>
  </conditionalFormatting>
  <conditionalFormatting sqref="L9">
    <cfRule type="cellIs" priority="125" dxfId="792" operator="equal">
      <formula>0</formula>
    </cfRule>
  </conditionalFormatting>
  <conditionalFormatting sqref="I8 I10">
    <cfRule type="cellIs" priority="126" dxfId="792" operator="equal">
      <formula>0</formula>
    </cfRule>
  </conditionalFormatting>
  <conditionalFormatting sqref="I9">
    <cfRule type="cellIs" priority="127" dxfId="792" operator="equal">
      <formula>0</formula>
    </cfRule>
  </conditionalFormatting>
  <conditionalFormatting sqref="O8 O10">
    <cfRule type="cellIs" priority="128" dxfId="792" operator="equal">
      <formula>0</formula>
    </cfRule>
  </conditionalFormatting>
  <conditionalFormatting sqref="O9">
    <cfRule type="cellIs" priority="129" dxfId="792" operator="equal">
      <formula>0</formula>
    </cfRule>
  </conditionalFormatting>
  <conditionalFormatting sqref="R8 U8 AA8 AD8 U10 AA10 AD10 X8 X10 R10">
    <cfRule type="cellIs" priority="130" dxfId="792" operator="equal">
      <formula>0</formula>
    </cfRule>
  </conditionalFormatting>
  <conditionalFormatting sqref="R9 U9 AA9 AD9 X9">
    <cfRule type="cellIs" priority="131" dxfId="792" operator="equal">
      <formula>0</formula>
    </cfRule>
  </conditionalFormatting>
  <conditionalFormatting sqref="AA8 AA10">
    <cfRule type="cellIs" priority="132" dxfId="792" operator="equal">
      <formula>0</formula>
    </cfRule>
  </conditionalFormatting>
  <conditionalFormatting sqref="AA9">
    <cfRule type="cellIs" priority="133" dxfId="792" operator="equal">
      <formula>0</formula>
    </cfRule>
  </conditionalFormatting>
  <conditionalFormatting sqref="X8 X10">
    <cfRule type="cellIs" priority="134" dxfId="792" operator="equal">
      <formula>0</formula>
    </cfRule>
  </conditionalFormatting>
  <conditionalFormatting sqref="X9">
    <cfRule type="cellIs" priority="135" dxfId="792" operator="equal">
      <formula>0</formula>
    </cfRule>
  </conditionalFormatting>
  <conditionalFormatting sqref="L8 L10">
    <cfRule type="cellIs" priority="136" dxfId="792" operator="equal">
      <formula>0</formula>
    </cfRule>
  </conditionalFormatting>
  <conditionalFormatting sqref="L9">
    <cfRule type="cellIs" priority="137" dxfId="792" operator="equal">
      <formula>0</formula>
    </cfRule>
  </conditionalFormatting>
  <conditionalFormatting sqref="L8 L10">
    <cfRule type="cellIs" priority="138" dxfId="792" operator="equal">
      <formula>0</formula>
    </cfRule>
  </conditionalFormatting>
  <conditionalFormatting sqref="L9">
    <cfRule type="cellIs" priority="139" dxfId="792" operator="equal">
      <formula>0</formula>
    </cfRule>
  </conditionalFormatting>
  <conditionalFormatting sqref="L8 L10">
    <cfRule type="cellIs" priority="140" dxfId="792" operator="equal">
      <formula>0</formula>
    </cfRule>
  </conditionalFormatting>
  <conditionalFormatting sqref="L9">
    <cfRule type="cellIs" priority="141" dxfId="792" operator="equal">
      <formula>0</formula>
    </cfRule>
  </conditionalFormatting>
  <conditionalFormatting sqref="I10">
    <cfRule type="cellIs" priority="142" dxfId="792" operator="equal">
      <formula>0</formula>
    </cfRule>
  </conditionalFormatting>
  <conditionalFormatting sqref="I10">
    <cfRule type="cellIs" priority="143" dxfId="792" operator="equal">
      <formula>0</formula>
    </cfRule>
  </conditionalFormatting>
  <conditionalFormatting sqref="I10">
    <cfRule type="cellIs" priority="144" dxfId="792" operator="equal">
      <formula>0</formula>
    </cfRule>
  </conditionalFormatting>
  <conditionalFormatting sqref="I10">
    <cfRule type="cellIs" priority="145" dxfId="792" operator="equal">
      <formula>0</formula>
    </cfRule>
  </conditionalFormatting>
  <conditionalFormatting sqref="O10">
    <cfRule type="cellIs" priority="123" dxfId="792" operator="equal">
      <formula>0</formula>
    </cfRule>
  </conditionalFormatting>
  <conditionalFormatting sqref="O10">
    <cfRule type="cellIs" priority="122" dxfId="792" operator="equal">
      <formula>0</formula>
    </cfRule>
  </conditionalFormatting>
  <conditionalFormatting sqref="U10">
    <cfRule type="cellIs" priority="121" dxfId="792" operator="equal">
      <formula>0</formula>
    </cfRule>
  </conditionalFormatting>
  <conditionalFormatting sqref="U10">
    <cfRule type="cellIs" priority="120" dxfId="792" operator="equal">
      <formula>0</formula>
    </cfRule>
  </conditionalFormatting>
  <conditionalFormatting sqref="L12 L14">
    <cfRule type="cellIs" priority="100" dxfId="792" operator="equal">
      <formula>0</formula>
    </cfRule>
  </conditionalFormatting>
  <conditionalFormatting sqref="L13">
    <cfRule type="cellIs" priority="101" dxfId="792" operator="equal">
      <formula>0</formula>
    </cfRule>
  </conditionalFormatting>
  <conditionalFormatting sqref="O12 O14">
    <cfRule type="cellIs" priority="102" dxfId="792" operator="equal">
      <formula>0</formula>
    </cfRule>
  </conditionalFormatting>
  <conditionalFormatting sqref="O13">
    <cfRule type="cellIs" priority="103" dxfId="792" operator="equal">
      <formula>0</formula>
    </cfRule>
  </conditionalFormatting>
  <conditionalFormatting sqref="R12 U12 X12 AA12 AD12 R14 U14 AA14 AD14 X14">
    <cfRule type="cellIs" priority="104" dxfId="792" operator="equal">
      <formula>0</formula>
    </cfRule>
  </conditionalFormatting>
  <conditionalFormatting sqref="R13 U13 X13 AA13 AD13">
    <cfRule type="cellIs" priority="105" dxfId="792" operator="equal">
      <formula>0</formula>
    </cfRule>
  </conditionalFormatting>
  <conditionalFormatting sqref="AA12 AA14">
    <cfRule type="cellIs" priority="106" dxfId="792" operator="equal">
      <formula>0</formula>
    </cfRule>
  </conditionalFormatting>
  <conditionalFormatting sqref="AA13">
    <cfRule type="cellIs" priority="107" dxfId="792" operator="equal">
      <formula>0</formula>
    </cfRule>
  </conditionalFormatting>
  <conditionalFormatting sqref="AA12 AA14">
    <cfRule type="cellIs" priority="108" dxfId="792" operator="equal">
      <formula>0</formula>
    </cfRule>
  </conditionalFormatting>
  <conditionalFormatting sqref="AA13">
    <cfRule type="cellIs" priority="109" dxfId="792" operator="equal">
      <formula>0</formula>
    </cfRule>
  </conditionalFormatting>
  <conditionalFormatting sqref="AD12">
    <cfRule type="cellIs" priority="110" dxfId="792" operator="equal">
      <formula>0</formula>
    </cfRule>
  </conditionalFormatting>
  <conditionalFormatting sqref="AD14">
    <cfRule type="cellIs" priority="111" dxfId="792" operator="equal">
      <formula>0</formula>
    </cfRule>
  </conditionalFormatting>
  <conditionalFormatting sqref="AD13">
    <cfRule type="cellIs" priority="112" dxfId="792" operator="equal">
      <formula>0</formula>
    </cfRule>
  </conditionalFormatting>
  <conditionalFormatting sqref="AD14">
    <cfRule type="cellIs" priority="113" dxfId="792" operator="equal">
      <formula>0</formula>
    </cfRule>
  </conditionalFormatting>
  <conditionalFormatting sqref="L12 L14">
    <cfRule type="cellIs" priority="114" dxfId="792" operator="equal">
      <formula>0</formula>
    </cfRule>
  </conditionalFormatting>
  <conditionalFormatting sqref="L13">
    <cfRule type="cellIs" priority="115" dxfId="792" operator="equal">
      <formula>0</formula>
    </cfRule>
  </conditionalFormatting>
  <conditionalFormatting sqref="L12">
    <cfRule type="cellIs" priority="116" dxfId="792" operator="equal">
      <formula>0</formula>
    </cfRule>
  </conditionalFormatting>
  <conditionalFormatting sqref="L14">
    <cfRule type="cellIs" priority="117" dxfId="792" operator="equal">
      <formula>0</formula>
    </cfRule>
  </conditionalFormatting>
  <conditionalFormatting sqref="L13">
    <cfRule type="cellIs" priority="118" dxfId="792" operator="equal">
      <formula>0</formula>
    </cfRule>
  </conditionalFormatting>
  <conditionalFormatting sqref="L14">
    <cfRule type="cellIs" priority="119" dxfId="792" operator="equal">
      <formula>0</formula>
    </cfRule>
  </conditionalFormatting>
  <conditionalFormatting sqref="O14">
    <cfRule type="cellIs" priority="99" dxfId="792" operator="equal">
      <formula>0</formula>
    </cfRule>
  </conditionalFormatting>
  <conditionalFormatting sqref="O14">
    <cfRule type="cellIs" priority="98" dxfId="792" operator="equal">
      <formula>0</formula>
    </cfRule>
  </conditionalFormatting>
  <conditionalFormatting sqref="O14">
    <cfRule type="cellIs" priority="97" dxfId="792" operator="equal">
      <formula>0</formula>
    </cfRule>
  </conditionalFormatting>
  <conditionalFormatting sqref="O14">
    <cfRule type="cellIs" priority="96" dxfId="792" operator="equal">
      <formula>0</formula>
    </cfRule>
  </conditionalFormatting>
  <conditionalFormatting sqref="U14">
    <cfRule type="cellIs" priority="95" dxfId="792" operator="equal">
      <formula>0</formula>
    </cfRule>
  </conditionalFormatting>
  <conditionalFormatting sqref="U14">
    <cfRule type="cellIs" priority="94" dxfId="792" operator="equal">
      <formula>0</formula>
    </cfRule>
  </conditionalFormatting>
  <conditionalFormatting sqref="U14">
    <cfRule type="cellIs" priority="93" dxfId="792" operator="equal">
      <formula>0</formula>
    </cfRule>
  </conditionalFormatting>
  <conditionalFormatting sqref="U14">
    <cfRule type="cellIs" priority="92" dxfId="792" operator="equal">
      <formula>0</formula>
    </cfRule>
  </conditionalFormatting>
  <conditionalFormatting sqref="R14">
    <cfRule type="cellIs" priority="91" dxfId="792" operator="equal">
      <formula>0</formula>
    </cfRule>
  </conditionalFormatting>
  <conditionalFormatting sqref="R14">
    <cfRule type="cellIs" priority="90" dxfId="792" operator="equal">
      <formula>0</formula>
    </cfRule>
  </conditionalFormatting>
  <conditionalFormatting sqref="AD14">
    <cfRule type="cellIs" priority="89" dxfId="792" operator="equal">
      <formula>0</formula>
    </cfRule>
  </conditionalFormatting>
  <conditionalFormatting sqref="AD14">
    <cfRule type="cellIs" priority="88" dxfId="792" operator="equal">
      <formula>0</formula>
    </cfRule>
  </conditionalFormatting>
  <conditionalFormatting sqref="X14">
    <cfRule type="cellIs" priority="87" dxfId="792" operator="equal">
      <formula>0</formula>
    </cfRule>
  </conditionalFormatting>
  <conditionalFormatting sqref="X14">
    <cfRule type="cellIs" priority="86" dxfId="792" operator="equal">
      <formula>0</formula>
    </cfRule>
  </conditionalFormatting>
  <conditionalFormatting sqref="X14">
    <cfRule type="cellIs" priority="85" dxfId="792" operator="equal">
      <formula>0</formula>
    </cfRule>
  </conditionalFormatting>
  <conditionalFormatting sqref="X14">
    <cfRule type="cellIs" priority="84" dxfId="792" operator="equal">
      <formula>0</formula>
    </cfRule>
  </conditionalFormatting>
  <conditionalFormatting sqref="O16 O18">
    <cfRule type="cellIs" priority="74" dxfId="792" operator="equal">
      <formula>0</formula>
    </cfRule>
  </conditionalFormatting>
  <conditionalFormatting sqref="O17">
    <cfRule type="cellIs" priority="75" dxfId="792" operator="equal">
      <formula>0</formula>
    </cfRule>
  </conditionalFormatting>
  <conditionalFormatting sqref="R16 U16 X16 AA16 AD16 R18 X18 AA18 U18 AD18">
    <cfRule type="cellIs" priority="76" dxfId="792" operator="equal">
      <formula>0</formula>
    </cfRule>
  </conditionalFormatting>
  <conditionalFormatting sqref="R17 U17 X17 AA17 AD17">
    <cfRule type="cellIs" priority="77" dxfId="792" operator="equal">
      <formula>0</formula>
    </cfRule>
  </conditionalFormatting>
  <conditionalFormatting sqref="R16 R18">
    <cfRule type="cellIs" priority="78" dxfId="792" operator="equal">
      <formula>0</formula>
    </cfRule>
  </conditionalFormatting>
  <conditionalFormatting sqref="R17">
    <cfRule type="cellIs" priority="79" dxfId="792" operator="equal">
      <formula>0</formula>
    </cfRule>
  </conditionalFormatting>
  <conditionalFormatting sqref="AD18">
    <cfRule type="cellIs" priority="80" dxfId="792" operator="equal">
      <formula>0</formula>
    </cfRule>
  </conditionalFormatting>
  <conditionalFormatting sqref="X18">
    <cfRule type="cellIs" priority="81" dxfId="792" operator="equal">
      <formula>0</formula>
    </cfRule>
  </conditionalFormatting>
  <conditionalFormatting sqref="X18">
    <cfRule type="cellIs" priority="82" dxfId="792" operator="equal">
      <formula>0</formula>
    </cfRule>
  </conditionalFormatting>
  <conditionalFormatting sqref="X18">
    <cfRule type="cellIs" priority="83" dxfId="792" operator="equal">
      <formula>0</formula>
    </cfRule>
  </conditionalFormatting>
  <conditionalFormatting sqref="AA18">
    <cfRule type="cellIs" priority="73" dxfId="792" operator="equal">
      <formula>0</formula>
    </cfRule>
  </conditionalFormatting>
  <conditionalFormatting sqref="AA18">
    <cfRule type="cellIs" priority="72" dxfId="792" operator="equal">
      <formula>0</formula>
    </cfRule>
  </conditionalFormatting>
  <conditionalFormatting sqref="AA18">
    <cfRule type="cellIs" priority="71" dxfId="792" operator="equal">
      <formula>0</formula>
    </cfRule>
  </conditionalFormatting>
  <conditionalFormatting sqref="AA18">
    <cfRule type="cellIs" priority="70" dxfId="792" operator="equal">
      <formula>0</formula>
    </cfRule>
  </conditionalFormatting>
  <conditionalFormatting sqref="U18">
    <cfRule type="cellIs" priority="69" dxfId="792" operator="equal">
      <formula>0</formula>
    </cfRule>
  </conditionalFormatting>
  <conditionalFormatting sqref="U18">
    <cfRule type="cellIs" priority="68" dxfId="792" operator="equal">
      <formula>0</formula>
    </cfRule>
  </conditionalFormatting>
  <conditionalFormatting sqref="U18">
    <cfRule type="cellIs" priority="67" dxfId="792" operator="equal">
      <formula>0</formula>
    </cfRule>
  </conditionalFormatting>
  <conditionalFormatting sqref="U18">
    <cfRule type="cellIs" priority="66" dxfId="792" operator="equal">
      <formula>0</formula>
    </cfRule>
  </conditionalFormatting>
  <conditionalFormatting sqref="O18">
    <cfRule type="cellIs" priority="65" dxfId="792" operator="equal">
      <formula>0</formula>
    </cfRule>
  </conditionalFormatting>
  <conditionalFormatting sqref="O18">
    <cfRule type="cellIs" priority="64" dxfId="792" operator="equal">
      <formula>0</formula>
    </cfRule>
  </conditionalFormatting>
  <conditionalFormatting sqref="O18">
    <cfRule type="cellIs" priority="63" dxfId="792" operator="equal">
      <formula>0</formula>
    </cfRule>
  </conditionalFormatting>
  <conditionalFormatting sqref="O18">
    <cfRule type="cellIs" priority="62" dxfId="792" operator="equal">
      <formula>0</formula>
    </cfRule>
  </conditionalFormatting>
  <conditionalFormatting sqref="O18">
    <cfRule type="cellIs" priority="61" dxfId="792" operator="equal">
      <formula>0</formula>
    </cfRule>
  </conditionalFormatting>
  <conditionalFormatting sqref="AD18">
    <cfRule type="cellIs" priority="60" dxfId="792" operator="equal">
      <formula>0</formula>
    </cfRule>
  </conditionalFormatting>
  <conditionalFormatting sqref="AD18">
    <cfRule type="cellIs" priority="59" dxfId="792" operator="equal">
      <formula>0</formula>
    </cfRule>
  </conditionalFormatting>
  <conditionalFormatting sqref="AD18">
    <cfRule type="cellIs" priority="58" dxfId="792" operator="equal">
      <formula>0</formula>
    </cfRule>
  </conditionalFormatting>
  <conditionalFormatting sqref="AD18">
    <cfRule type="cellIs" priority="57" dxfId="792" operator="equal">
      <formula>0</formula>
    </cfRule>
  </conditionalFormatting>
  <conditionalFormatting sqref="R20 U20 X20 AA20 AD20 R22 U22 X22 AD22 AA22">
    <cfRule type="cellIs" priority="47" dxfId="792" operator="equal">
      <formula>0</formula>
    </cfRule>
  </conditionalFormatting>
  <conditionalFormatting sqref="R21 U21 X21 AA21 AD21">
    <cfRule type="cellIs" priority="48" dxfId="792" operator="equal">
      <formula>0</formula>
    </cfRule>
  </conditionalFormatting>
  <conditionalFormatting sqref="R20 R22">
    <cfRule type="cellIs" priority="49" dxfId="792" operator="equal">
      <formula>0</formula>
    </cfRule>
  </conditionalFormatting>
  <conditionalFormatting sqref="R21">
    <cfRule type="cellIs" priority="50" dxfId="792" operator="equal">
      <formula>0</formula>
    </cfRule>
  </conditionalFormatting>
  <conditionalFormatting sqref="R20 R22">
    <cfRule type="cellIs" priority="51" dxfId="792" operator="equal">
      <formula>0</formula>
    </cfRule>
  </conditionalFormatting>
  <conditionalFormatting sqref="R21">
    <cfRule type="cellIs" priority="52" dxfId="792" operator="equal">
      <formula>0</formula>
    </cfRule>
  </conditionalFormatting>
  <conditionalFormatting sqref="R20 R22">
    <cfRule type="cellIs" priority="53" dxfId="792" operator="equal">
      <formula>0</formula>
    </cfRule>
  </conditionalFormatting>
  <conditionalFormatting sqref="R21">
    <cfRule type="cellIs" priority="54" dxfId="792" operator="equal">
      <formula>0</formula>
    </cfRule>
  </conditionalFormatting>
  <conditionalFormatting sqref="R20 R22">
    <cfRule type="cellIs" priority="55" dxfId="792" operator="equal">
      <formula>0</formula>
    </cfRule>
  </conditionalFormatting>
  <conditionalFormatting sqref="R21">
    <cfRule type="cellIs" priority="56" dxfId="792" operator="equal">
      <formula>0</formula>
    </cfRule>
  </conditionalFormatting>
  <conditionalFormatting sqref="X22">
    <cfRule type="cellIs" priority="46" dxfId="792" operator="equal">
      <formula>0</formula>
    </cfRule>
  </conditionalFormatting>
  <conditionalFormatting sqref="X22">
    <cfRule type="cellIs" priority="45" dxfId="792" operator="equal">
      <formula>0</formula>
    </cfRule>
  </conditionalFormatting>
  <conditionalFormatting sqref="AD22">
    <cfRule type="cellIs" priority="44" dxfId="792" operator="equal">
      <formula>0</formula>
    </cfRule>
  </conditionalFormatting>
  <conditionalFormatting sqref="AD22">
    <cfRule type="cellIs" priority="43" dxfId="792" operator="equal">
      <formula>0</formula>
    </cfRule>
  </conditionalFormatting>
  <conditionalFormatting sqref="AD22">
    <cfRule type="cellIs" priority="42" dxfId="792" operator="equal">
      <formula>0</formula>
    </cfRule>
  </conditionalFormatting>
  <conditionalFormatting sqref="AD22">
    <cfRule type="cellIs" priority="41" dxfId="792" operator="equal">
      <formula>0</formula>
    </cfRule>
  </conditionalFormatting>
  <conditionalFormatting sqref="AD22">
    <cfRule type="cellIs" priority="40" dxfId="792" operator="equal">
      <formula>0</formula>
    </cfRule>
  </conditionalFormatting>
  <conditionalFormatting sqref="U22">
    <cfRule type="cellIs" priority="39" dxfId="792" operator="equal">
      <formula>0</formula>
    </cfRule>
  </conditionalFormatting>
  <conditionalFormatting sqref="U22">
    <cfRule type="cellIs" priority="38" dxfId="792" operator="equal">
      <formula>0</formula>
    </cfRule>
  </conditionalFormatting>
  <conditionalFormatting sqref="U22">
    <cfRule type="cellIs" priority="37" dxfId="792" operator="equal">
      <formula>0</formula>
    </cfRule>
  </conditionalFormatting>
  <conditionalFormatting sqref="U22">
    <cfRule type="cellIs" priority="36" dxfId="792" operator="equal">
      <formula>0</formula>
    </cfRule>
  </conditionalFormatting>
  <conditionalFormatting sqref="U22">
    <cfRule type="cellIs" priority="35" dxfId="792" operator="equal">
      <formula>0</formula>
    </cfRule>
  </conditionalFormatting>
  <conditionalFormatting sqref="AA22">
    <cfRule type="cellIs" priority="34" dxfId="792" operator="equal">
      <formula>0</formula>
    </cfRule>
  </conditionalFormatting>
  <conditionalFormatting sqref="AA22">
    <cfRule type="cellIs" priority="33" dxfId="792" operator="equal">
      <formula>0</formula>
    </cfRule>
  </conditionalFormatting>
  <conditionalFormatting sqref="AA22">
    <cfRule type="cellIs" priority="32" dxfId="792" operator="equal">
      <formula>0</formula>
    </cfRule>
  </conditionalFormatting>
  <conditionalFormatting sqref="AA22">
    <cfRule type="cellIs" priority="31" dxfId="792" operator="equal">
      <formula>0</formula>
    </cfRule>
  </conditionalFormatting>
  <conditionalFormatting sqref="AA22">
    <cfRule type="cellIs" priority="30" dxfId="792" operator="equal">
      <formula>0</formula>
    </cfRule>
  </conditionalFormatting>
  <conditionalFormatting sqref="U24 X24 U26">
    <cfRule type="cellIs" priority="11" dxfId="792" operator="equal">
      <formula>0</formula>
    </cfRule>
  </conditionalFormatting>
  <conditionalFormatting sqref="X25 U25">
    <cfRule type="cellIs" priority="12" dxfId="792" operator="equal">
      <formula>0</formula>
    </cfRule>
  </conditionalFormatting>
  <conditionalFormatting sqref="X26">
    <cfRule type="cellIs" priority="13" dxfId="792" operator="equal">
      <formula>0</formula>
    </cfRule>
  </conditionalFormatting>
  <conditionalFormatting sqref="AD24 AD26">
    <cfRule type="cellIs" priority="14" dxfId="792" operator="equal">
      <formula>0</formula>
    </cfRule>
  </conditionalFormatting>
  <conditionalFormatting sqref="AD25">
    <cfRule type="cellIs" priority="15" dxfId="792" operator="equal">
      <formula>0</formula>
    </cfRule>
  </conditionalFormatting>
  <conditionalFormatting sqref="AA24 AA26">
    <cfRule type="cellIs" priority="16" dxfId="792" operator="equal">
      <formula>0</formula>
    </cfRule>
  </conditionalFormatting>
  <conditionalFormatting sqref="AA25">
    <cfRule type="cellIs" priority="17" dxfId="792" operator="equal">
      <formula>0</formula>
    </cfRule>
  </conditionalFormatting>
  <conditionalFormatting sqref="AD24 AD26">
    <cfRule type="cellIs" priority="18" dxfId="792" operator="equal">
      <formula>0</formula>
    </cfRule>
  </conditionalFormatting>
  <conditionalFormatting sqref="AD25">
    <cfRule type="cellIs" priority="19" dxfId="792" operator="equal">
      <formula>0</formula>
    </cfRule>
  </conditionalFormatting>
  <conditionalFormatting sqref="AD24 AD26">
    <cfRule type="cellIs" priority="20" dxfId="792" operator="equal">
      <formula>0</formula>
    </cfRule>
  </conditionalFormatting>
  <conditionalFormatting sqref="AD25">
    <cfRule type="cellIs" priority="21" dxfId="792" operator="equal">
      <formula>0</formula>
    </cfRule>
  </conditionalFormatting>
  <conditionalFormatting sqref="AD24">
    <cfRule type="cellIs" priority="22" dxfId="792" operator="equal">
      <formula>0</formula>
    </cfRule>
  </conditionalFormatting>
  <conditionalFormatting sqref="AD26">
    <cfRule type="cellIs" priority="23" dxfId="792" operator="equal">
      <formula>0</formula>
    </cfRule>
  </conditionalFormatting>
  <conditionalFormatting sqref="AD25">
    <cfRule type="cellIs" priority="24" dxfId="792" operator="equal">
      <formula>0</formula>
    </cfRule>
  </conditionalFormatting>
  <conditionalFormatting sqref="AD26">
    <cfRule type="cellIs" priority="25" dxfId="792" operator="equal">
      <formula>0</formula>
    </cfRule>
  </conditionalFormatting>
  <conditionalFormatting sqref="U26">
    <cfRule type="cellIs" priority="26" dxfId="792" operator="equal">
      <formula>0</formula>
    </cfRule>
  </conditionalFormatting>
  <conditionalFormatting sqref="U26">
    <cfRule type="cellIs" priority="27" dxfId="792" operator="equal">
      <formula>0</formula>
    </cfRule>
  </conditionalFormatting>
  <conditionalFormatting sqref="U26">
    <cfRule type="cellIs" priority="28" dxfId="792" operator="equal">
      <formula>0</formula>
    </cfRule>
  </conditionalFormatting>
  <conditionalFormatting sqref="U26">
    <cfRule type="cellIs" priority="29" dxfId="792" operator="equal">
      <formula>0</formula>
    </cfRule>
  </conditionalFormatting>
  <conditionalFormatting sqref="X26">
    <cfRule type="cellIs" priority="10" dxfId="792" operator="equal">
      <formula>0</formula>
    </cfRule>
  </conditionalFormatting>
  <conditionalFormatting sqref="X26">
    <cfRule type="cellIs" priority="9" dxfId="792" operator="equal">
      <formula>0</formula>
    </cfRule>
  </conditionalFormatting>
  <conditionalFormatting sqref="X26">
    <cfRule type="cellIs" priority="8" dxfId="792" operator="equal">
      <formula>0</formula>
    </cfRule>
  </conditionalFormatting>
  <conditionalFormatting sqref="X26">
    <cfRule type="cellIs" priority="7" dxfId="792" operator="equal">
      <formula>0</formula>
    </cfRule>
  </conditionalFormatting>
  <conditionalFormatting sqref="X26">
    <cfRule type="cellIs" priority="6" dxfId="792" operator="equal">
      <formula>0</formula>
    </cfRule>
  </conditionalFormatting>
  <conditionalFormatting sqref="AA26">
    <cfRule type="cellIs" priority="5" dxfId="792" operator="equal">
      <formula>0</formula>
    </cfRule>
  </conditionalFormatting>
  <conditionalFormatting sqref="AA26">
    <cfRule type="cellIs" priority="4" dxfId="792" operator="equal">
      <formula>0</formula>
    </cfRule>
  </conditionalFormatting>
  <conditionalFormatting sqref="AA26">
    <cfRule type="cellIs" priority="3" dxfId="792" operator="equal">
      <formula>0</formula>
    </cfRule>
  </conditionalFormatting>
  <conditionalFormatting sqref="AA26">
    <cfRule type="cellIs" priority="2" dxfId="792" operator="equal">
      <formula>0</formula>
    </cfRule>
  </conditionalFormatting>
  <conditionalFormatting sqref="AA26">
    <cfRule type="cellIs" priority="1" dxfId="792"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 type="list" allowBlank="1" showInputMessage="1" showErrorMessage="1" sqref="AA1:AB1">
      <formula1>"前期,後期"</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W105"/>
  <sheetViews>
    <sheetView zoomScale="80" zoomScaleNormal="80" zoomScalePageLayoutView="0" workbookViewId="0" topLeftCell="A1">
      <pane xSplit="1" ySplit="2" topLeftCell="B54" activePane="bottomRight" state="frozen"/>
      <selection pane="topLeft" activeCell="A1" sqref="A1"/>
      <selection pane="topRight" activeCell="B1" sqref="B1"/>
      <selection pane="bottomLeft" activeCell="A3" sqref="A3"/>
      <selection pane="bottomRight" activeCell="K49" sqref="K49"/>
    </sheetView>
  </sheetViews>
  <sheetFormatPr defaultColWidth="9.140625" defaultRowHeight="15"/>
  <cols>
    <col min="1" max="1" width="6.7109375" style="34" bestFit="1" customWidth="1"/>
    <col min="2" max="2" width="10.28125" style="164" customWidth="1"/>
    <col min="3" max="3" width="4.8515625" style="164" customWidth="1"/>
    <col min="4" max="4" width="14.421875" style="164" customWidth="1"/>
    <col min="5" max="5" width="15.28125" style="34" bestFit="1" customWidth="1"/>
    <col min="6" max="6" width="10.140625" style="34" customWidth="1"/>
    <col min="7" max="7" width="12.421875" style="164" customWidth="1"/>
    <col min="8" max="8" width="5.00390625" style="164" customWidth="1"/>
    <col min="9" max="9" width="4.8515625" style="164" customWidth="1"/>
    <col min="10" max="10" width="5.00390625" style="164" customWidth="1"/>
    <col min="11" max="11" width="13.140625" style="164" customWidth="1"/>
    <col min="12" max="12" width="11.421875" style="34" customWidth="1"/>
    <col min="13" max="13" width="11.7109375" style="34" customWidth="1"/>
    <col min="14" max="14" width="41.140625" style="34" customWidth="1"/>
    <col min="15" max="16384" width="9.00390625" style="34" customWidth="1"/>
  </cols>
  <sheetData>
    <row r="1" spans="1:15" ht="30" customHeight="1">
      <c r="A1" s="31"/>
      <c r="B1" s="658" t="s">
        <v>37</v>
      </c>
      <c r="C1" s="658"/>
      <c r="D1" s="658"/>
      <c r="E1" s="658" t="s">
        <v>38</v>
      </c>
      <c r="F1" s="658"/>
      <c r="G1" s="658"/>
      <c r="H1" s="658"/>
      <c r="I1" s="658"/>
      <c r="J1" s="658" t="s">
        <v>39</v>
      </c>
      <c r="K1" s="658"/>
      <c r="L1" s="658"/>
      <c r="M1" s="658"/>
      <c r="N1" s="32">
        <f ca="1">TODAY()</f>
        <v>43027</v>
      </c>
      <c r="O1" s="33" t="s">
        <v>40</v>
      </c>
    </row>
    <row r="2" spans="1:15" ht="24.75" customHeight="1" thickBot="1">
      <c r="A2" s="35"/>
      <c r="B2" s="36" t="s">
        <v>41</v>
      </c>
      <c r="C2" s="36" t="s">
        <v>42</v>
      </c>
      <c r="D2" s="36" t="s">
        <v>43</v>
      </c>
      <c r="E2" s="36" t="s">
        <v>44</v>
      </c>
      <c r="F2" s="36" t="s">
        <v>45</v>
      </c>
      <c r="G2" s="659" t="s">
        <v>46</v>
      </c>
      <c r="H2" s="659"/>
      <c r="I2" s="659"/>
      <c r="J2" s="659"/>
      <c r="K2" s="659"/>
      <c r="L2" s="36" t="s">
        <v>47</v>
      </c>
      <c r="M2" s="36" t="s">
        <v>48</v>
      </c>
      <c r="N2" s="659" t="s">
        <v>49</v>
      </c>
      <c r="O2" s="659"/>
    </row>
    <row r="3" spans="1:15" ht="24.75" customHeight="1">
      <c r="A3" s="37">
        <v>1</v>
      </c>
      <c r="B3" s="660">
        <v>42925</v>
      </c>
      <c r="C3" s="663" t="s">
        <v>50</v>
      </c>
      <c r="D3" s="663" t="s">
        <v>51</v>
      </c>
      <c r="E3" s="663" t="s">
        <v>52</v>
      </c>
      <c r="F3" s="38">
        <v>0.576388888888889</v>
      </c>
      <c r="G3" s="39" t="s">
        <v>53</v>
      </c>
      <c r="H3" s="40">
        <v>1</v>
      </c>
      <c r="I3" s="40" t="s">
        <v>54</v>
      </c>
      <c r="J3" s="40">
        <v>2</v>
      </c>
      <c r="K3" s="39" t="s">
        <v>55</v>
      </c>
      <c r="L3" s="41" t="s">
        <v>56</v>
      </c>
      <c r="M3" s="41" t="s">
        <v>56</v>
      </c>
      <c r="N3" s="667" t="s">
        <v>57</v>
      </c>
      <c r="O3" s="668"/>
    </row>
    <row r="4" spans="1:15" ht="24.75" customHeight="1">
      <c r="A4" s="42">
        <f aca="true" t="shared" si="0" ref="A4:A67">A3+1</f>
        <v>2</v>
      </c>
      <c r="B4" s="661"/>
      <c r="C4" s="664"/>
      <c r="D4" s="664"/>
      <c r="E4" s="664"/>
      <c r="F4" s="43">
        <v>0.6180555555555556</v>
      </c>
      <c r="G4" s="44" t="s">
        <v>58</v>
      </c>
      <c r="H4" s="45">
        <v>4</v>
      </c>
      <c r="I4" s="45" t="s">
        <v>59</v>
      </c>
      <c r="J4" s="45">
        <v>2</v>
      </c>
      <c r="K4" s="44" t="s">
        <v>28</v>
      </c>
      <c r="L4" s="44" t="s">
        <v>27</v>
      </c>
      <c r="M4" s="44" t="s">
        <v>27</v>
      </c>
      <c r="N4" s="670"/>
      <c r="O4" s="671"/>
    </row>
    <row r="5" spans="1:15" ht="24.75" customHeight="1">
      <c r="A5" s="42">
        <f t="shared" si="0"/>
        <v>3</v>
      </c>
      <c r="B5" s="661"/>
      <c r="C5" s="664"/>
      <c r="D5" s="664"/>
      <c r="E5" s="664"/>
      <c r="F5" s="43" t="s">
        <v>60</v>
      </c>
      <c r="G5" s="44" t="s">
        <v>28</v>
      </c>
      <c r="H5" s="45">
        <v>2</v>
      </c>
      <c r="I5" s="45" t="s">
        <v>61</v>
      </c>
      <c r="J5" s="45">
        <v>1</v>
      </c>
      <c r="K5" s="44" t="s">
        <v>55</v>
      </c>
      <c r="L5" s="44" t="s">
        <v>62</v>
      </c>
      <c r="M5" s="44" t="s">
        <v>62</v>
      </c>
      <c r="N5" s="670"/>
      <c r="O5" s="671"/>
    </row>
    <row r="6" spans="1:15" ht="24.75" customHeight="1">
      <c r="A6" s="42">
        <f t="shared" si="0"/>
        <v>4</v>
      </c>
      <c r="B6" s="661"/>
      <c r="C6" s="664"/>
      <c r="D6" s="666"/>
      <c r="E6" s="664"/>
      <c r="F6" s="46"/>
      <c r="G6" s="47"/>
      <c r="H6" s="48"/>
      <c r="I6" s="48" t="s">
        <v>63</v>
      </c>
      <c r="J6" s="48"/>
      <c r="K6" s="47"/>
      <c r="L6" s="47"/>
      <c r="M6" s="47"/>
      <c r="N6" s="670"/>
      <c r="O6" s="671"/>
    </row>
    <row r="7" spans="1:15" ht="24.75" customHeight="1">
      <c r="A7" s="42">
        <f t="shared" si="0"/>
        <v>5</v>
      </c>
      <c r="B7" s="661"/>
      <c r="C7" s="664"/>
      <c r="D7" s="674" t="s">
        <v>64</v>
      </c>
      <c r="E7" s="664"/>
      <c r="F7" s="49">
        <v>0.576388888888889</v>
      </c>
      <c r="G7" s="44" t="s">
        <v>27</v>
      </c>
      <c r="H7" s="45">
        <v>5</v>
      </c>
      <c r="I7" s="45" t="s">
        <v>61</v>
      </c>
      <c r="J7" s="45">
        <v>1</v>
      </c>
      <c r="K7" s="44" t="s">
        <v>62</v>
      </c>
      <c r="L7" s="44" t="s">
        <v>28</v>
      </c>
      <c r="M7" s="44" t="s">
        <v>28</v>
      </c>
      <c r="N7" s="670"/>
      <c r="O7" s="671"/>
    </row>
    <row r="8" spans="1:15" ht="24.75" customHeight="1">
      <c r="A8" s="42">
        <f t="shared" si="0"/>
        <v>6</v>
      </c>
      <c r="B8" s="661"/>
      <c r="C8" s="664"/>
      <c r="D8" s="664"/>
      <c r="E8" s="664"/>
      <c r="F8" s="43">
        <v>0.6180555555555556</v>
      </c>
      <c r="G8" s="44" t="s">
        <v>56</v>
      </c>
      <c r="H8" s="45">
        <v>8</v>
      </c>
      <c r="I8" s="45" t="s">
        <v>63</v>
      </c>
      <c r="J8" s="45">
        <v>1</v>
      </c>
      <c r="K8" s="44" t="s">
        <v>62</v>
      </c>
      <c r="L8" s="44" t="s">
        <v>34</v>
      </c>
      <c r="M8" s="44" t="s">
        <v>34</v>
      </c>
      <c r="N8" s="670"/>
      <c r="O8" s="671"/>
    </row>
    <row r="9" spans="1:15" ht="24.75" customHeight="1" thickBot="1">
      <c r="A9" s="42">
        <f t="shared" si="0"/>
        <v>7</v>
      </c>
      <c r="B9" s="662"/>
      <c r="C9" s="665"/>
      <c r="D9" s="665"/>
      <c r="E9" s="665"/>
      <c r="F9" s="50"/>
      <c r="G9" s="51"/>
      <c r="H9" s="52"/>
      <c r="I9" s="52" t="s">
        <v>63</v>
      </c>
      <c r="J9" s="52"/>
      <c r="K9" s="51"/>
      <c r="L9" s="51"/>
      <c r="M9" s="51"/>
      <c r="N9" s="672"/>
      <c r="O9" s="673"/>
    </row>
    <row r="10" spans="1:15" ht="24.75" customHeight="1">
      <c r="A10" s="37">
        <f t="shared" si="0"/>
        <v>8</v>
      </c>
      <c r="B10" s="660">
        <v>42938</v>
      </c>
      <c r="C10" s="663" t="s">
        <v>65</v>
      </c>
      <c r="D10" s="669" t="s">
        <v>66</v>
      </c>
      <c r="E10" s="663" t="s">
        <v>67</v>
      </c>
      <c r="F10" s="53">
        <v>0.4166666666666667</v>
      </c>
      <c r="G10" s="39" t="s">
        <v>68</v>
      </c>
      <c r="H10" s="40">
        <v>2</v>
      </c>
      <c r="I10" s="40" t="s">
        <v>69</v>
      </c>
      <c r="J10" s="40">
        <v>3</v>
      </c>
      <c r="K10" s="39" t="s">
        <v>70</v>
      </c>
      <c r="L10" s="39" t="s">
        <v>56</v>
      </c>
      <c r="M10" s="39" t="s">
        <v>71</v>
      </c>
      <c r="N10" s="667" t="s">
        <v>72</v>
      </c>
      <c r="O10" s="668"/>
    </row>
    <row r="11" spans="1:15" ht="24.75" customHeight="1">
      <c r="A11" s="42">
        <f t="shared" si="0"/>
        <v>9</v>
      </c>
      <c r="B11" s="661"/>
      <c r="C11" s="664"/>
      <c r="D11" s="664"/>
      <c r="E11" s="664"/>
      <c r="F11" s="49">
        <v>0.4583333333333333</v>
      </c>
      <c r="G11" s="44" t="s">
        <v>73</v>
      </c>
      <c r="H11" s="45">
        <v>2</v>
      </c>
      <c r="I11" s="45" t="s">
        <v>69</v>
      </c>
      <c r="J11" s="45">
        <v>1</v>
      </c>
      <c r="K11" s="44" t="s">
        <v>74</v>
      </c>
      <c r="L11" s="44" t="s">
        <v>68</v>
      </c>
      <c r="M11" s="44" t="s">
        <v>70</v>
      </c>
      <c r="N11" s="670"/>
      <c r="O11" s="671"/>
    </row>
    <row r="12" spans="1:15" ht="24.75" customHeight="1">
      <c r="A12" s="42">
        <f t="shared" si="0"/>
        <v>10</v>
      </c>
      <c r="B12" s="661"/>
      <c r="C12" s="664"/>
      <c r="D12" s="664"/>
      <c r="E12" s="664"/>
      <c r="F12" s="49">
        <v>0.5</v>
      </c>
      <c r="G12" s="44" t="s">
        <v>75</v>
      </c>
      <c r="H12" s="45">
        <v>3</v>
      </c>
      <c r="I12" s="45" t="s">
        <v>69</v>
      </c>
      <c r="J12" s="45">
        <v>1</v>
      </c>
      <c r="K12" s="44" t="s">
        <v>71</v>
      </c>
      <c r="L12" s="44" t="s">
        <v>30</v>
      </c>
      <c r="M12" s="44" t="s">
        <v>74</v>
      </c>
      <c r="N12" s="670"/>
      <c r="O12" s="671"/>
    </row>
    <row r="13" spans="1:15" ht="24.75" customHeight="1" thickBot="1">
      <c r="A13" s="42">
        <f t="shared" si="0"/>
        <v>11</v>
      </c>
      <c r="B13" s="662"/>
      <c r="C13" s="665"/>
      <c r="D13" s="665"/>
      <c r="E13" s="665"/>
      <c r="F13" s="54"/>
      <c r="G13" s="51"/>
      <c r="H13" s="52"/>
      <c r="I13" s="52" t="s">
        <v>69</v>
      </c>
      <c r="J13" s="52"/>
      <c r="K13" s="51"/>
      <c r="L13" s="51"/>
      <c r="M13" s="51"/>
      <c r="N13" s="672"/>
      <c r="O13" s="673"/>
    </row>
    <row r="14" spans="1:15" ht="24.75" customHeight="1">
      <c r="A14" s="37">
        <f t="shared" si="0"/>
        <v>12</v>
      </c>
      <c r="B14" s="660">
        <v>42953</v>
      </c>
      <c r="C14" s="663" t="s">
        <v>76</v>
      </c>
      <c r="D14" s="669" t="s">
        <v>77</v>
      </c>
      <c r="E14" s="663" t="s">
        <v>78</v>
      </c>
      <c r="F14" s="53">
        <v>0.5694444444444444</v>
      </c>
      <c r="G14" s="39" t="s">
        <v>79</v>
      </c>
      <c r="H14" s="40">
        <v>0</v>
      </c>
      <c r="I14" s="40" t="s">
        <v>63</v>
      </c>
      <c r="J14" s="40">
        <v>3</v>
      </c>
      <c r="K14" s="39" t="s">
        <v>78</v>
      </c>
      <c r="L14" s="39" t="s">
        <v>80</v>
      </c>
      <c r="M14" s="39" t="s">
        <v>78</v>
      </c>
      <c r="N14" s="667" t="s">
        <v>72</v>
      </c>
      <c r="O14" s="668"/>
    </row>
    <row r="15" spans="1:15" ht="24.75" customHeight="1">
      <c r="A15" s="42">
        <f t="shared" si="0"/>
        <v>13</v>
      </c>
      <c r="B15" s="661"/>
      <c r="C15" s="664"/>
      <c r="D15" s="664"/>
      <c r="E15" s="664"/>
      <c r="F15" s="49">
        <v>0.611111111111111</v>
      </c>
      <c r="G15" s="44" t="s">
        <v>81</v>
      </c>
      <c r="H15" s="45">
        <v>4</v>
      </c>
      <c r="I15" s="45" t="s">
        <v>63</v>
      </c>
      <c r="J15" s="45">
        <v>0</v>
      </c>
      <c r="K15" s="44" t="s">
        <v>82</v>
      </c>
      <c r="L15" s="44" t="s">
        <v>83</v>
      </c>
      <c r="M15" s="45" t="s">
        <v>79</v>
      </c>
      <c r="N15" s="670"/>
      <c r="O15" s="671"/>
    </row>
    <row r="16" spans="1:15" ht="24.75" customHeight="1">
      <c r="A16" s="42">
        <f t="shared" si="0"/>
        <v>14</v>
      </c>
      <c r="B16" s="661"/>
      <c r="C16" s="664"/>
      <c r="D16" s="664"/>
      <c r="E16" s="664"/>
      <c r="F16" s="49">
        <v>0.6527777777777778</v>
      </c>
      <c r="G16" s="44" t="s">
        <v>79</v>
      </c>
      <c r="H16" s="45">
        <v>0</v>
      </c>
      <c r="I16" s="45" t="s">
        <v>63</v>
      </c>
      <c r="J16" s="45">
        <v>4</v>
      </c>
      <c r="K16" s="45" t="s">
        <v>80</v>
      </c>
      <c r="L16" s="44" t="s">
        <v>81</v>
      </c>
      <c r="M16" s="44" t="s">
        <v>82</v>
      </c>
      <c r="N16" s="670"/>
      <c r="O16" s="671"/>
    </row>
    <row r="17" spans="1:15" ht="24.75" customHeight="1" thickBot="1">
      <c r="A17" s="55">
        <f t="shared" si="0"/>
        <v>15</v>
      </c>
      <c r="B17" s="662"/>
      <c r="C17" s="665"/>
      <c r="D17" s="665"/>
      <c r="E17" s="665"/>
      <c r="F17" s="54"/>
      <c r="G17" s="51"/>
      <c r="H17" s="52"/>
      <c r="I17" s="52" t="s">
        <v>63</v>
      </c>
      <c r="J17" s="52"/>
      <c r="K17" s="51"/>
      <c r="L17" s="51"/>
      <c r="M17" s="51"/>
      <c r="N17" s="672"/>
      <c r="O17" s="673"/>
    </row>
    <row r="18" spans="1:15" ht="24.75" customHeight="1">
      <c r="A18" s="37">
        <f t="shared" si="0"/>
        <v>16</v>
      </c>
      <c r="B18" s="660">
        <v>42966</v>
      </c>
      <c r="C18" s="663" t="s">
        <v>84</v>
      </c>
      <c r="D18" s="669" t="s">
        <v>85</v>
      </c>
      <c r="E18" s="663" t="s">
        <v>67</v>
      </c>
      <c r="F18" s="53">
        <v>0.4166666666666667</v>
      </c>
      <c r="G18" s="39" t="s">
        <v>86</v>
      </c>
      <c r="H18" s="40">
        <v>1</v>
      </c>
      <c r="I18" s="40" t="s">
        <v>63</v>
      </c>
      <c r="J18" s="40">
        <v>0</v>
      </c>
      <c r="K18" s="39" t="s">
        <v>73</v>
      </c>
      <c r="L18" s="44" t="s">
        <v>79</v>
      </c>
      <c r="M18" s="39" t="s">
        <v>56</v>
      </c>
      <c r="N18" s="667" t="s">
        <v>87</v>
      </c>
      <c r="O18" s="668"/>
    </row>
    <row r="19" spans="1:15" ht="24.75" customHeight="1">
      <c r="A19" s="42">
        <f t="shared" si="0"/>
        <v>17</v>
      </c>
      <c r="B19" s="661"/>
      <c r="C19" s="664"/>
      <c r="D19" s="675"/>
      <c r="E19" s="664"/>
      <c r="F19" s="49">
        <v>0.4583333333333333</v>
      </c>
      <c r="G19" s="44" t="s">
        <v>88</v>
      </c>
      <c r="H19" s="45">
        <v>5</v>
      </c>
      <c r="I19" s="45" t="s">
        <v>63</v>
      </c>
      <c r="J19" s="45">
        <v>0</v>
      </c>
      <c r="K19" s="44" t="s">
        <v>89</v>
      </c>
      <c r="L19" s="44" t="s">
        <v>68</v>
      </c>
      <c r="M19" s="44" t="s">
        <v>30</v>
      </c>
      <c r="N19" s="677" t="s">
        <v>90</v>
      </c>
      <c r="O19" s="678"/>
    </row>
    <row r="20" spans="1:15" ht="24.75" customHeight="1" thickBot="1">
      <c r="A20" s="42">
        <f t="shared" si="0"/>
        <v>18</v>
      </c>
      <c r="B20" s="662"/>
      <c r="C20" s="665"/>
      <c r="D20" s="676"/>
      <c r="E20" s="665"/>
      <c r="F20" s="56"/>
      <c r="G20" s="51"/>
      <c r="H20" s="57"/>
      <c r="I20" s="52" t="s">
        <v>63</v>
      </c>
      <c r="J20" s="57"/>
      <c r="K20" s="57"/>
      <c r="L20" s="58"/>
      <c r="M20" s="58"/>
      <c r="N20" s="679" t="s">
        <v>91</v>
      </c>
      <c r="O20" s="680"/>
    </row>
    <row r="21" spans="1:15" ht="24.75" customHeight="1">
      <c r="A21" s="37">
        <f t="shared" si="0"/>
        <v>19</v>
      </c>
      <c r="B21" s="660">
        <v>42981</v>
      </c>
      <c r="C21" s="663" t="s">
        <v>76</v>
      </c>
      <c r="D21" s="669" t="s">
        <v>92</v>
      </c>
      <c r="E21" s="663" t="s">
        <v>93</v>
      </c>
      <c r="F21" s="59">
        <v>0.576388888888889</v>
      </c>
      <c r="G21" s="40" t="s">
        <v>94</v>
      </c>
      <c r="H21" s="60">
        <v>5</v>
      </c>
      <c r="I21" s="40" t="s">
        <v>95</v>
      </c>
      <c r="J21" s="60">
        <v>1</v>
      </c>
      <c r="K21" s="40" t="s">
        <v>79</v>
      </c>
      <c r="L21" s="40" t="s">
        <v>93</v>
      </c>
      <c r="M21" s="40" t="s">
        <v>96</v>
      </c>
      <c r="N21" s="667" t="s">
        <v>97</v>
      </c>
      <c r="O21" s="668"/>
    </row>
    <row r="22" spans="1:15" ht="24.75" customHeight="1">
      <c r="A22" s="61">
        <f t="shared" si="0"/>
        <v>20</v>
      </c>
      <c r="B22" s="661"/>
      <c r="C22" s="664"/>
      <c r="D22" s="675"/>
      <c r="E22" s="664"/>
      <c r="F22" s="62">
        <v>0.6180555555555556</v>
      </c>
      <c r="G22" s="63" t="s">
        <v>93</v>
      </c>
      <c r="H22" s="64">
        <v>3</v>
      </c>
      <c r="I22" s="45" t="s">
        <v>95</v>
      </c>
      <c r="J22" s="64">
        <v>1</v>
      </c>
      <c r="K22" s="63" t="s">
        <v>98</v>
      </c>
      <c r="L22" s="63" t="s">
        <v>94</v>
      </c>
      <c r="M22" s="63" t="s">
        <v>89</v>
      </c>
      <c r="N22" s="670"/>
      <c r="O22" s="671"/>
    </row>
    <row r="23" spans="1:15" ht="24.75" customHeight="1">
      <c r="A23" s="42">
        <f t="shared" si="0"/>
        <v>21</v>
      </c>
      <c r="B23" s="661"/>
      <c r="C23" s="664"/>
      <c r="D23" s="693" t="s">
        <v>99</v>
      </c>
      <c r="E23" s="664"/>
      <c r="F23" s="65">
        <v>0.576388888888889</v>
      </c>
      <c r="G23" s="45" t="s">
        <v>88</v>
      </c>
      <c r="H23" s="45">
        <v>5</v>
      </c>
      <c r="I23" s="45" t="s">
        <v>95</v>
      </c>
      <c r="J23" s="64">
        <v>1</v>
      </c>
      <c r="K23" s="45" t="s">
        <v>100</v>
      </c>
      <c r="L23" s="44" t="s">
        <v>101</v>
      </c>
      <c r="M23" s="44" t="s">
        <v>102</v>
      </c>
      <c r="N23" s="670"/>
      <c r="O23" s="671"/>
    </row>
    <row r="24" spans="1:15" ht="24.75" customHeight="1" thickBot="1">
      <c r="A24" s="66">
        <f t="shared" si="0"/>
        <v>22</v>
      </c>
      <c r="B24" s="662"/>
      <c r="C24" s="665"/>
      <c r="D24" s="676"/>
      <c r="E24" s="665"/>
      <c r="F24" s="67">
        <v>0.6180555555555556</v>
      </c>
      <c r="G24" s="52" t="s">
        <v>103</v>
      </c>
      <c r="H24" s="68">
        <v>1</v>
      </c>
      <c r="I24" s="48" t="s">
        <v>95</v>
      </c>
      <c r="J24" s="68">
        <v>1</v>
      </c>
      <c r="K24" s="48" t="s">
        <v>104</v>
      </c>
      <c r="L24" s="52" t="s">
        <v>88</v>
      </c>
      <c r="M24" s="52" t="s">
        <v>100</v>
      </c>
      <c r="N24" s="694"/>
      <c r="O24" s="695"/>
    </row>
    <row r="25" spans="1:15" ht="24.75" customHeight="1">
      <c r="A25" s="69">
        <f t="shared" si="0"/>
        <v>23</v>
      </c>
      <c r="B25" s="681">
        <v>42994</v>
      </c>
      <c r="C25" s="683" t="s">
        <v>84</v>
      </c>
      <c r="D25" s="685" t="s">
        <v>105</v>
      </c>
      <c r="E25" s="685" t="s">
        <v>106</v>
      </c>
      <c r="F25" s="70">
        <v>0.5555555555555556</v>
      </c>
      <c r="G25" s="71" t="s">
        <v>68</v>
      </c>
      <c r="H25" s="72">
        <v>1</v>
      </c>
      <c r="I25" s="72" t="s">
        <v>69</v>
      </c>
      <c r="J25" s="72">
        <v>0</v>
      </c>
      <c r="K25" s="72" t="s">
        <v>71</v>
      </c>
      <c r="L25" s="71" t="s">
        <v>74</v>
      </c>
      <c r="M25" s="72" t="s">
        <v>74</v>
      </c>
      <c r="N25" s="686" t="s">
        <v>107</v>
      </c>
      <c r="O25" s="687"/>
    </row>
    <row r="26" spans="1:15" ht="24.75" customHeight="1" thickBot="1">
      <c r="A26" s="73">
        <f t="shared" si="0"/>
        <v>24</v>
      </c>
      <c r="B26" s="682"/>
      <c r="C26" s="684"/>
      <c r="D26" s="684"/>
      <c r="E26" s="684"/>
      <c r="F26" s="688" t="s">
        <v>108</v>
      </c>
      <c r="G26" s="689"/>
      <c r="H26" s="689"/>
      <c r="I26" s="689"/>
      <c r="J26" s="689"/>
      <c r="K26" s="689"/>
      <c r="L26" s="689"/>
      <c r="M26" s="690"/>
      <c r="N26" s="691" t="s">
        <v>109</v>
      </c>
      <c r="O26" s="692"/>
    </row>
    <row r="27" spans="1:15" ht="24.75" customHeight="1">
      <c r="A27" s="74">
        <f t="shared" si="0"/>
        <v>25</v>
      </c>
      <c r="B27" s="711">
        <v>42995</v>
      </c>
      <c r="C27" s="714" t="s">
        <v>110</v>
      </c>
      <c r="D27" s="717" t="s">
        <v>111</v>
      </c>
      <c r="E27" s="714" t="s">
        <v>68</v>
      </c>
      <c r="F27" s="75">
        <v>0.5625</v>
      </c>
      <c r="G27" s="76" t="s">
        <v>27</v>
      </c>
      <c r="H27" s="77" t="s">
        <v>112</v>
      </c>
      <c r="I27" s="76" t="s">
        <v>69</v>
      </c>
      <c r="J27" s="78" t="s">
        <v>112</v>
      </c>
      <c r="K27" s="79" t="s">
        <v>71</v>
      </c>
      <c r="L27" s="80" t="s">
        <v>113</v>
      </c>
      <c r="M27" s="79" t="s">
        <v>56</v>
      </c>
      <c r="N27" s="719" t="s">
        <v>114</v>
      </c>
      <c r="O27" s="720"/>
    </row>
    <row r="28" spans="1:15" ht="24.75" customHeight="1">
      <c r="A28" s="81">
        <f t="shared" si="0"/>
        <v>26</v>
      </c>
      <c r="B28" s="712"/>
      <c r="C28" s="715"/>
      <c r="D28" s="715"/>
      <c r="E28" s="715"/>
      <c r="F28" s="82">
        <v>0.5972222222222222</v>
      </c>
      <c r="G28" s="83" t="s">
        <v>30</v>
      </c>
      <c r="H28" s="84" t="s">
        <v>112</v>
      </c>
      <c r="I28" s="83" t="s">
        <v>69</v>
      </c>
      <c r="J28" s="84" t="s">
        <v>115</v>
      </c>
      <c r="K28" s="83" t="s">
        <v>116</v>
      </c>
      <c r="L28" s="83" t="s">
        <v>71</v>
      </c>
      <c r="M28" s="83" t="s">
        <v>27</v>
      </c>
      <c r="N28" s="696"/>
      <c r="O28" s="697"/>
    </row>
    <row r="29" spans="1:15" ht="24.75" customHeight="1">
      <c r="A29" s="81">
        <f t="shared" si="0"/>
        <v>27</v>
      </c>
      <c r="B29" s="712"/>
      <c r="C29" s="715"/>
      <c r="D29" s="715"/>
      <c r="E29" s="715"/>
      <c r="F29" s="82">
        <v>0.6319444444444444</v>
      </c>
      <c r="G29" s="83" t="s">
        <v>27</v>
      </c>
      <c r="H29" s="84" t="s">
        <v>115</v>
      </c>
      <c r="I29" s="83" t="s">
        <v>69</v>
      </c>
      <c r="J29" s="84" t="s">
        <v>115</v>
      </c>
      <c r="K29" s="83" t="s">
        <v>117</v>
      </c>
      <c r="L29" s="83" t="s">
        <v>116</v>
      </c>
      <c r="M29" s="83" t="s">
        <v>30</v>
      </c>
      <c r="N29" s="696"/>
      <c r="O29" s="697"/>
    </row>
    <row r="30" spans="1:15" ht="24.75" customHeight="1">
      <c r="A30" s="81">
        <f t="shared" si="0"/>
        <v>28</v>
      </c>
      <c r="B30" s="712"/>
      <c r="C30" s="715"/>
      <c r="D30" s="718"/>
      <c r="E30" s="715"/>
      <c r="F30" s="82">
        <v>0.6666666666666666</v>
      </c>
      <c r="G30" s="83" t="s">
        <v>30</v>
      </c>
      <c r="H30" s="84" t="s">
        <v>118</v>
      </c>
      <c r="I30" s="83" t="s">
        <v>69</v>
      </c>
      <c r="J30" s="84" t="s">
        <v>118</v>
      </c>
      <c r="K30" s="83" t="s">
        <v>71</v>
      </c>
      <c r="L30" s="83" t="s">
        <v>117</v>
      </c>
      <c r="M30" s="83" t="s">
        <v>27</v>
      </c>
      <c r="N30" s="696"/>
      <c r="O30" s="697"/>
    </row>
    <row r="31" spans="1:15" ht="24.75" customHeight="1">
      <c r="A31" s="81">
        <f t="shared" si="0"/>
        <v>29</v>
      </c>
      <c r="B31" s="712"/>
      <c r="C31" s="715"/>
      <c r="D31" s="721" t="s">
        <v>119</v>
      </c>
      <c r="E31" s="715"/>
      <c r="F31" s="82">
        <v>0.5625</v>
      </c>
      <c r="G31" s="79" t="s">
        <v>74</v>
      </c>
      <c r="H31" s="84" t="s">
        <v>118</v>
      </c>
      <c r="I31" s="83" t="s">
        <v>69</v>
      </c>
      <c r="J31" s="84" t="s">
        <v>118</v>
      </c>
      <c r="K31" s="85" t="s">
        <v>120</v>
      </c>
      <c r="L31" s="83" t="s">
        <v>116</v>
      </c>
      <c r="M31" s="86" t="s">
        <v>68</v>
      </c>
      <c r="N31" s="696"/>
      <c r="O31" s="697"/>
    </row>
    <row r="32" spans="1:15" ht="24.75" customHeight="1">
      <c r="A32" s="81">
        <f t="shared" si="0"/>
        <v>30</v>
      </c>
      <c r="B32" s="712"/>
      <c r="C32" s="715"/>
      <c r="D32" s="715"/>
      <c r="E32" s="715"/>
      <c r="F32" s="82">
        <v>0.5972222222222222</v>
      </c>
      <c r="G32" s="86" t="s">
        <v>113</v>
      </c>
      <c r="H32" s="84" t="s">
        <v>118</v>
      </c>
      <c r="I32" s="83" t="s">
        <v>69</v>
      </c>
      <c r="J32" s="84" t="s">
        <v>118</v>
      </c>
      <c r="K32" s="83" t="s">
        <v>56</v>
      </c>
      <c r="L32" s="79" t="s">
        <v>74</v>
      </c>
      <c r="M32" s="83" t="s">
        <v>117</v>
      </c>
      <c r="N32" s="696"/>
      <c r="O32" s="697"/>
    </row>
    <row r="33" spans="1:15" ht="24.75" customHeight="1" thickBot="1">
      <c r="A33" s="87">
        <f t="shared" si="0"/>
        <v>31</v>
      </c>
      <c r="B33" s="713"/>
      <c r="C33" s="716"/>
      <c r="D33" s="716"/>
      <c r="E33" s="716"/>
      <c r="F33" s="88">
        <v>0.6458333333333334</v>
      </c>
      <c r="G33" s="86" t="s">
        <v>68</v>
      </c>
      <c r="H33" s="84" t="s">
        <v>115</v>
      </c>
      <c r="I33" s="83" t="s">
        <v>69</v>
      </c>
      <c r="J33" s="84" t="s">
        <v>118</v>
      </c>
      <c r="K33" s="83" t="s">
        <v>116</v>
      </c>
      <c r="L33" s="83" t="s">
        <v>56</v>
      </c>
      <c r="M33" s="86" t="s">
        <v>113</v>
      </c>
      <c r="N33" s="698"/>
      <c r="O33" s="699"/>
    </row>
    <row r="34" spans="1:15" ht="24.75" customHeight="1">
      <c r="A34" s="89">
        <f t="shared" si="0"/>
        <v>32</v>
      </c>
      <c r="B34" s="700">
        <v>42996</v>
      </c>
      <c r="C34" s="702" t="s">
        <v>121</v>
      </c>
      <c r="D34" s="704" t="s">
        <v>122</v>
      </c>
      <c r="E34" s="706" t="s">
        <v>123</v>
      </c>
      <c r="F34" s="90">
        <v>0.3958333333333333</v>
      </c>
      <c r="G34" s="91" t="s">
        <v>117</v>
      </c>
      <c r="H34" s="77" t="s">
        <v>118</v>
      </c>
      <c r="I34" s="76" t="s">
        <v>69</v>
      </c>
      <c r="J34" s="78" t="s">
        <v>118</v>
      </c>
      <c r="K34" s="91" t="s">
        <v>124</v>
      </c>
      <c r="L34" s="91" t="s">
        <v>125</v>
      </c>
      <c r="M34" s="91" t="s">
        <v>125</v>
      </c>
      <c r="N34" s="707" t="s">
        <v>126</v>
      </c>
      <c r="O34" s="708"/>
    </row>
    <row r="35" spans="1:23" ht="24.75" customHeight="1" thickBot="1">
      <c r="A35" s="87">
        <f t="shared" si="0"/>
        <v>33</v>
      </c>
      <c r="B35" s="701"/>
      <c r="C35" s="703"/>
      <c r="D35" s="705"/>
      <c r="E35" s="703"/>
      <c r="F35" s="92">
        <v>0.4375</v>
      </c>
      <c r="G35" s="93" t="s">
        <v>123</v>
      </c>
      <c r="H35" s="94" t="s">
        <v>118</v>
      </c>
      <c r="I35" s="95" t="s">
        <v>69</v>
      </c>
      <c r="J35" s="94" t="s">
        <v>118</v>
      </c>
      <c r="K35" s="96" t="s">
        <v>123</v>
      </c>
      <c r="L35" s="96" t="s">
        <v>124</v>
      </c>
      <c r="M35" s="96" t="s">
        <v>117</v>
      </c>
      <c r="N35" s="709" t="s">
        <v>127</v>
      </c>
      <c r="O35" s="710"/>
      <c r="S35" s="97"/>
      <c r="T35" s="97"/>
      <c r="U35" s="97"/>
      <c r="V35" s="97"/>
      <c r="W35" s="97"/>
    </row>
    <row r="36" spans="1:23" ht="24.75" customHeight="1">
      <c r="A36" s="69">
        <f t="shared" si="0"/>
        <v>34</v>
      </c>
      <c r="B36" s="722">
        <v>43001</v>
      </c>
      <c r="C36" s="738" t="s">
        <v>84</v>
      </c>
      <c r="D36" s="740" t="s">
        <v>128</v>
      </c>
      <c r="E36" s="741" t="s">
        <v>129</v>
      </c>
      <c r="F36" s="98" t="s">
        <v>130</v>
      </c>
      <c r="G36" s="99" t="s">
        <v>129</v>
      </c>
      <c r="H36" s="100"/>
      <c r="I36" s="100"/>
      <c r="J36" s="100"/>
      <c r="K36" s="100" t="s">
        <v>129</v>
      </c>
      <c r="L36" s="101" t="s">
        <v>131</v>
      </c>
      <c r="M36" s="101" t="s">
        <v>131</v>
      </c>
      <c r="N36" s="686" t="s">
        <v>107</v>
      </c>
      <c r="O36" s="687"/>
      <c r="S36" s="97"/>
      <c r="T36" s="97"/>
      <c r="U36" s="97"/>
      <c r="V36" s="97"/>
      <c r="W36" s="97"/>
    </row>
    <row r="37" spans="1:23" ht="24.75" customHeight="1">
      <c r="A37" s="87">
        <f t="shared" si="0"/>
        <v>35</v>
      </c>
      <c r="B37" s="736"/>
      <c r="C37" s="739"/>
      <c r="D37" s="739"/>
      <c r="E37" s="739"/>
      <c r="F37" s="102">
        <v>0.5625</v>
      </c>
      <c r="G37" s="103" t="s">
        <v>74</v>
      </c>
      <c r="H37" s="103">
        <v>2</v>
      </c>
      <c r="I37" s="103" t="s">
        <v>69</v>
      </c>
      <c r="J37" s="103">
        <v>1</v>
      </c>
      <c r="K37" s="103" t="s">
        <v>71</v>
      </c>
      <c r="L37" s="104" t="s">
        <v>124</v>
      </c>
      <c r="M37" s="104" t="s">
        <v>124</v>
      </c>
      <c r="N37" s="742" t="s">
        <v>132</v>
      </c>
      <c r="O37" s="743"/>
      <c r="S37" s="97"/>
      <c r="T37" s="97"/>
      <c r="U37" s="97"/>
      <c r="V37" s="97"/>
      <c r="W37" s="97"/>
    </row>
    <row r="38" spans="1:23" ht="24.75" customHeight="1">
      <c r="A38" s="87">
        <f t="shared" si="0"/>
        <v>36</v>
      </c>
      <c r="B38" s="736"/>
      <c r="C38" s="739"/>
      <c r="D38" s="739"/>
      <c r="E38" s="739"/>
      <c r="F38" s="102">
        <v>0.6041666666666666</v>
      </c>
      <c r="G38" s="103" t="s">
        <v>124</v>
      </c>
      <c r="H38" s="103">
        <v>1</v>
      </c>
      <c r="I38" s="71" t="s">
        <v>69</v>
      </c>
      <c r="J38" s="103">
        <v>0</v>
      </c>
      <c r="K38" s="103" t="s">
        <v>71</v>
      </c>
      <c r="L38" s="103" t="s">
        <v>74</v>
      </c>
      <c r="M38" s="103" t="s">
        <v>74</v>
      </c>
      <c r="N38" s="742"/>
      <c r="O38" s="743"/>
      <c r="S38" s="97"/>
      <c r="T38" s="97"/>
      <c r="U38" s="97"/>
      <c r="V38" s="97"/>
      <c r="W38" s="97"/>
    </row>
    <row r="39" spans="1:23" ht="24.75" customHeight="1" thickBot="1">
      <c r="A39" s="73">
        <f t="shared" si="0"/>
        <v>37</v>
      </c>
      <c r="B39" s="737"/>
      <c r="C39" s="684"/>
      <c r="D39" s="684"/>
      <c r="E39" s="684"/>
      <c r="F39" s="105">
        <v>0.6458333333333334</v>
      </c>
      <c r="G39" s="106" t="s">
        <v>124</v>
      </c>
      <c r="H39" s="107">
        <v>0</v>
      </c>
      <c r="I39" s="108" t="s">
        <v>69</v>
      </c>
      <c r="J39" s="107">
        <v>3</v>
      </c>
      <c r="K39" s="106" t="s">
        <v>120</v>
      </c>
      <c r="L39" s="109" t="s">
        <v>71</v>
      </c>
      <c r="M39" s="109" t="s">
        <v>71</v>
      </c>
      <c r="N39" s="744"/>
      <c r="O39" s="692"/>
      <c r="S39" s="97"/>
      <c r="T39" s="97"/>
      <c r="U39" s="97"/>
      <c r="V39" s="97"/>
      <c r="W39" s="97"/>
    </row>
    <row r="40" spans="1:23" ht="24.75" customHeight="1">
      <c r="A40" s="74">
        <f t="shared" si="0"/>
        <v>38</v>
      </c>
      <c r="B40" s="722">
        <v>43015</v>
      </c>
      <c r="C40" s="724" t="s">
        <v>84</v>
      </c>
      <c r="D40" s="726" t="s">
        <v>133</v>
      </c>
      <c r="E40" s="724" t="s">
        <v>134</v>
      </c>
      <c r="F40" s="110">
        <v>0.4166666666666667</v>
      </c>
      <c r="G40" s="111" t="s">
        <v>68</v>
      </c>
      <c r="H40" s="112">
        <v>7</v>
      </c>
      <c r="I40" s="112" t="s">
        <v>69</v>
      </c>
      <c r="J40" s="112">
        <v>0</v>
      </c>
      <c r="K40" s="112" t="s">
        <v>117</v>
      </c>
      <c r="L40" s="113" t="s">
        <v>27</v>
      </c>
      <c r="M40" s="112" t="s">
        <v>74</v>
      </c>
      <c r="N40" s="729" t="s">
        <v>135</v>
      </c>
      <c r="O40" s="730"/>
      <c r="S40" s="114"/>
      <c r="T40" s="114"/>
      <c r="U40" s="114"/>
      <c r="V40" s="114"/>
      <c r="W40" s="114"/>
    </row>
    <row r="41" spans="1:23" ht="24.75" customHeight="1">
      <c r="A41" s="81">
        <f t="shared" si="0"/>
        <v>39</v>
      </c>
      <c r="B41" s="723"/>
      <c r="C41" s="725"/>
      <c r="D41" s="727"/>
      <c r="E41" s="725"/>
      <c r="F41" s="115">
        <v>0.4583333333333333</v>
      </c>
      <c r="G41" s="116" t="s">
        <v>27</v>
      </c>
      <c r="H41" s="116">
        <v>3</v>
      </c>
      <c r="I41" s="116" t="s">
        <v>69</v>
      </c>
      <c r="J41" s="116">
        <v>1</v>
      </c>
      <c r="K41" s="116" t="s">
        <v>74</v>
      </c>
      <c r="L41" s="117" t="s">
        <v>117</v>
      </c>
      <c r="M41" s="118" t="s">
        <v>68</v>
      </c>
      <c r="N41" s="119"/>
      <c r="O41" s="120"/>
      <c r="S41" s="114"/>
      <c r="T41" s="114"/>
      <c r="U41" s="114"/>
      <c r="V41" s="114"/>
      <c r="W41" s="114"/>
    </row>
    <row r="42" spans="1:23" ht="24.75" customHeight="1">
      <c r="A42" s="81">
        <f t="shared" si="0"/>
        <v>40</v>
      </c>
      <c r="B42" s="723"/>
      <c r="C42" s="725"/>
      <c r="D42" s="728"/>
      <c r="E42" s="725"/>
      <c r="F42" s="121">
        <v>0.5</v>
      </c>
      <c r="G42" s="122" t="s">
        <v>116</v>
      </c>
      <c r="H42" s="122">
        <v>1</v>
      </c>
      <c r="I42" s="122" t="s">
        <v>69</v>
      </c>
      <c r="J42" s="122">
        <v>1</v>
      </c>
      <c r="K42" s="122" t="s">
        <v>117</v>
      </c>
      <c r="L42" s="122" t="s">
        <v>56</v>
      </c>
      <c r="M42" s="122" t="s">
        <v>124</v>
      </c>
      <c r="N42" s="731"/>
      <c r="O42" s="732"/>
      <c r="S42" s="114"/>
      <c r="T42" s="114"/>
      <c r="U42" s="114"/>
      <c r="V42" s="114"/>
      <c r="W42" s="114"/>
    </row>
    <row r="43" spans="1:23" ht="24.75" customHeight="1" thickBot="1">
      <c r="A43" s="73">
        <f t="shared" si="0"/>
        <v>41</v>
      </c>
      <c r="B43" s="723"/>
      <c r="C43" s="725"/>
      <c r="D43" s="733" t="s">
        <v>136</v>
      </c>
      <c r="E43" s="725"/>
      <c r="F43" s="121">
        <v>0.4166666666666667</v>
      </c>
      <c r="G43" s="122" t="s">
        <v>56</v>
      </c>
      <c r="H43" s="122">
        <v>1</v>
      </c>
      <c r="I43" s="122" t="s">
        <v>69</v>
      </c>
      <c r="J43" s="122">
        <v>0</v>
      </c>
      <c r="K43" s="122" t="s">
        <v>124</v>
      </c>
      <c r="L43" s="122" t="s">
        <v>116</v>
      </c>
      <c r="M43" s="123" t="s">
        <v>137</v>
      </c>
      <c r="N43" s="119"/>
      <c r="O43" s="120"/>
      <c r="S43" s="114"/>
      <c r="T43" s="114"/>
      <c r="U43" s="114"/>
      <c r="V43" s="114"/>
      <c r="W43" s="114"/>
    </row>
    <row r="44" spans="1:23" ht="24.75" customHeight="1" thickBot="1">
      <c r="A44" s="89">
        <f t="shared" si="0"/>
        <v>42</v>
      </c>
      <c r="B44" s="723"/>
      <c r="C44" s="725"/>
      <c r="D44" s="734"/>
      <c r="E44" s="725"/>
      <c r="F44" s="124"/>
      <c r="G44" s="125"/>
      <c r="H44" s="125"/>
      <c r="I44" s="125"/>
      <c r="J44" s="125"/>
      <c r="K44" s="125"/>
      <c r="L44" s="125"/>
      <c r="M44" s="126"/>
      <c r="N44" s="731"/>
      <c r="O44" s="735"/>
      <c r="S44" s="114"/>
      <c r="T44" s="114"/>
      <c r="U44" s="114"/>
      <c r="V44" s="114"/>
      <c r="W44" s="114"/>
    </row>
    <row r="45" spans="1:23" ht="24.75" customHeight="1">
      <c r="A45" s="81">
        <f t="shared" si="0"/>
        <v>43</v>
      </c>
      <c r="B45" s="127"/>
      <c r="C45" s="128"/>
      <c r="D45" s="745" t="s">
        <v>138</v>
      </c>
      <c r="E45" s="738" t="s">
        <v>134</v>
      </c>
      <c r="F45" s="129">
        <v>0.4166666666666667</v>
      </c>
      <c r="G45" s="72" t="s">
        <v>68</v>
      </c>
      <c r="H45" s="72">
        <v>3</v>
      </c>
      <c r="I45" s="72" t="s">
        <v>69</v>
      </c>
      <c r="J45" s="72">
        <v>0</v>
      </c>
      <c r="K45" s="72" t="s">
        <v>56</v>
      </c>
      <c r="L45" s="72" t="s">
        <v>116</v>
      </c>
      <c r="M45" s="72" t="s">
        <v>124</v>
      </c>
      <c r="N45" s="750" t="s">
        <v>139</v>
      </c>
      <c r="O45" s="687"/>
      <c r="S45" s="114"/>
      <c r="T45" s="114"/>
      <c r="U45" s="114"/>
      <c r="V45" s="114"/>
      <c r="W45" s="114"/>
    </row>
    <row r="46" spans="1:23" ht="24.75" customHeight="1">
      <c r="A46" s="81">
        <f t="shared" si="0"/>
        <v>44</v>
      </c>
      <c r="B46" s="751">
        <v>43016</v>
      </c>
      <c r="C46" s="748" t="s">
        <v>110</v>
      </c>
      <c r="D46" s="746"/>
      <c r="E46" s="748"/>
      <c r="F46" s="130">
        <v>0.4583333333333333</v>
      </c>
      <c r="G46" s="71" t="s">
        <v>116</v>
      </c>
      <c r="H46" s="71">
        <v>0</v>
      </c>
      <c r="I46" s="71" t="s">
        <v>69</v>
      </c>
      <c r="J46" s="71">
        <v>2</v>
      </c>
      <c r="K46" s="71" t="s">
        <v>124</v>
      </c>
      <c r="L46" s="131" t="s">
        <v>137</v>
      </c>
      <c r="M46" s="131" t="s">
        <v>137</v>
      </c>
      <c r="N46" s="742"/>
      <c r="O46" s="743"/>
      <c r="S46" s="114"/>
      <c r="T46" s="114"/>
      <c r="U46" s="114"/>
      <c r="V46" s="114"/>
      <c r="W46" s="114"/>
    </row>
    <row r="47" spans="1:23" ht="24.75" customHeight="1">
      <c r="A47" s="87">
        <f t="shared" si="0"/>
        <v>45</v>
      </c>
      <c r="B47" s="752"/>
      <c r="C47" s="739"/>
      <c r="D47" s="747"/>
      <c r="E47" s="748"/>
      <c r="F47" s="130">
        <v>0.5</v>
      </c>
      <c r="G47" s="104" t="s">
        <v>117</v>
      </c>
      <c r="H47" s="104">
        <v>0</v>
      </c>
      <c r="I47" s="104" t="s">
        <v>69</v>
      </c>
      <c r="J47" s="104">
        <v>7</v>
      </c>
      <c r="K47" s="104" t="s">
        <v>113</v>
      </c>
      <c r="L47" s="106" t="s">
        <v>56</v>
      </c>
      <c r="M47" s="131" t="s">
        <v>140</v>
      </c>
      <c r="N47" s="742"/>
      <c r="O47" s="743"/>
      <c r="S47" s="114"/>
      <c r="T47" s="114"/>
      <c r="U47" s="114"/>
      <c r="V47" s="114"/>
      <c r="W47" s="114"/>
    </row>
    <row r="48" spans="1:23" ht="24.75" customHeight="1" thickBot="1">
      <c r="A48" s="87">
        <f t="shared" si="0"/>
        <v>46</v>
      </c>
      <c r="B48" s="752"/>
      <c r="C48" s="739"/>
      <c r="D48" s="753" t="s">
        <v>138</v>
      </c>
      <c r="E48" s="748"/>
      <c r="F48" s="130">
        <v>0.4166666666666667</v>
      </c>
      <c r="G48" s="103" t="s">
        <v>27</v>
      </c>
      <c r="H48" s="103">
        <v>2</v>
      </c>
      <c r="I48" s="103" t="s">
        <v>69</v>
      </c>
      <c r="J48" s="103">
        <v>2</v>
      </c>
      <c r="K48" s="103" t="s">
        <v>113</v>
      </c>
      <c r="L48" s="103" t="s">
        <v>117</v>
      </c>
      <c r="M48" s="104" t="s">
        <v>68</v>
      </c>
      <c r="N48" s="742"/>
      <c r="O48" s="743"/>
      <c r="S48" s="114"/>
      <c r="T48" s="114"/>
      <c r="U48" s="114"/>
      <c r="V48" s="114"/>
      <c r="W48" s="114"/>
    </row>
    <row r="49" spans="1:15" ht="24.75" customHeight="1">
      <c r="A49" s="89">
        <f t="shared" si="0"/>
        <v>47</v>
      </c>
      <c r="B49" s="752"/>
      <c r="C49" s="739"/>
      <c r="D49" s="746"/>
      <c r="E49" s="748"/>
      <c r="F49" s="130">
        <v>0.4583333333333333</v>
      </c>
      <c r="G49" s="108" t="s">
        <v>27</v>
      </c>
      <c r="H49" s="108">
        <v>4</v>
      </c>
      <c r="I49" s="108" t="s">
        <v>69</v>
      </c>
      <c r="J49" s="108">
        <v>3</v>
      </c>
      <c r="K49" s="108" t="s">
        <v>117</v>
      </c>
      <c r="L49" s="103" t="s">
        <v>113</v>
      </c>
      <c r="M49" s="104" t="s">
        <v>56</v>
      </c>
      <c r="N49" s="132"/>
      <c r="O49" s="133"/>
    </row>
    <row r="50" spans="1:15" ht="24.75" customHeight="1">
      <c r="A50" s="81">
        <f t="shared" si="0"/>
        <v>48</v>
      </c>
      <c r="B50" s="752"/>
      <c r="C50" s="739"/>
      <c r="D50" s="746"/>
      <c r="E50" s="748"/>
      <c r="F50" s="130">
        <v>0.5</v>
      </c>
      <c r="G50" s="108" t="s">
        <v>68</v>
      </c>
      <c r="H50" s="108">
        <v>7</v>
      </c>
      <c r="I50" s="108" t="s">
        <v>69</v>
      </c>
      <c r="J50" s="108">
        <v>1</v>
      </c>
      <c r="K50" s="108" t="s">
        <v>116</v>
      </c>
      <c r="L50" s="103" t="s">
        <v>27</v>
      </c>
      <c r="M50" s="103" t="s">
        <v>124</v>
      </c>
      <c r="N50" s="132"/>
      <c r="O50" s="133"/>
    </row>
    <row r="51" spans="1:15" ht="24.75" customHeight="1" thickBot="1">
      <c r="A51" s="81">
        <f t="shared" si="0"/>
        <v>49</v>
      </c>
      <c r="B51" s="682"/>
      <c r="C51" s="684"/>
      <c r="D51" s="134" t="s">
        <v>141</v>
      </c>
      <c r="E51" s="749"/>
      <c r="F51" s="754" t="s">
        <v>142</v>
      </c>
      <c r="G51" s="690"/>
      <c r="H51" s="764" t="s">
        <v>143</v>
      </c>
      <c r="I51" s="689"/>
      <c r="J51" s="689"/>
      <c r="K51" s="689"/>
      <c r="L51" s="689"/>
      <c r="M51" s="690"/>
      <c r="N51" s="765"/>
      <c r="O51" s="692"/>
    </row>
    <row r="52" spans="1:15" ht="24.75" customHeight="1">
      <c r="A52" s="81">
        <f t="shared" si="0"/>
        <v>50</v>
      </c>
      <c r="B52" s="766">
        <v>43022</v>
      </c>
      <c r="C52" s="769" t="s">
        <v>84</v>
      </c>
      <c r="D52" s="772" t="s">
        <v>144</v>
      </c>
      <c r="E52" s="769" t="s">
        <v>134</v>
      </c>
      <c r="F52" s="135">
        <v>0.4166666666666667</v>
      </c>
      <c r="G52" s="136" t="s">
        <v>30</v>
      </c>
      <c r="H52" s="136"/>
      <c r="I52" s="136" t="s">
        <v>69</v>
      </c>
      <c r="J52" s="136"/>
      <c r="K52" s="136" t="s">
        <v>113</v>
      </c>
      <c r="L52" s="137" t="s">
        <v>27</v>
      </c>
      <c r="M52" s="137" t="s">
        <v>68</v>
      </c>
      <c r="N52" s="775" t="s">
        <v>145</v>
      </c>
      <c r="O52" s="776"/>
    </row>
    <row r="53" spans="1:15" ht="24.75" customHeight="1">
      <c r="A53" s="81">
        <f t="shared" si="0"/>
        <v>51</v>
      </c>
      <c r="B53" s="767"/>
      <c r="C53" s="770"/>
      <c r="D53" s="773"/>
      <c r="E53" s="770"/>
      <c r="F53" s="135">
        <v>0.4583333333333333</v>
      </c>
      <c r="G53" s="137" t="s">
        <v>27</v>
      </c>
      <c r="H53" s="137"/>
      <c r="I53" s="137" t="s">
        <v>69</v>
      </c>
      <c r="J53" s="137"/>
      <c r="K53" s="137" t="s">
        <v>68</v>
      </c>
      <c r="L53" s="136" t="s">
        <v>30</v>
      </c>
      <c r="M53" s="136" t="s">
        <v>113</v>
      </c>
      <c r="N53" s="777" t="s">
        <v>146</v>
      </c>
      <c r="O53" s="778"/>
    </row>
    <row r="54" spans="1:15" ht="24.75" customHeight="1" thickBot="1">
      <c r="A54" s="87">
        <f t="shared" si="0"/>
        <v>52</v>
      </c>
      <c r="B54" s="767"/>
      <c r="C54" s="770"/>
      <c r="D54" s="773"/>
      <c r="E54" s="770"/>
      <c r="F54" s="135">
        <v>0.5</v>
      </c>
      <c r="G54" s="138" t="s">
        <v>113</v>
      </c>
      <c r="H54" s="138"/>
      <c r="I54" s="138" t="s">
        <v>69</v>
      </c>
      <c r="J54" s="138"/>
      <c r="K54" s="138" t="s">
        <v>56</v>
      </c>
      <c r="L54" s="136" t="s">
        <v>117</v>
      </c>
      <c r="M54" s="136" t="s">
        <v>30</v>
      </c>
      <c r="N54" s="777" t="s">
        <v>147</v>
      </c>
      <c r="O54" s="778"/>
    </row>
    <row r="55" spans="1:15" ht="24.75" customHeight="1">
      <c r="A55" s="37">
        <f t="shared" si="0"/>
        <v>53</v>
      </c>
      <c r="B55" s="767"/>
      <c r="C55" s="770"/>
      <c r="D55" s="773"/>
      <c r="E55" s="770"/>
      <c r="F55" s="135">
        <v>0.5416666666666666</v>
      </c>
      <c r="G55" s="136" t="s">
        <v>30</v>
      </c>
      <c r="H55" s="136"/>
      <c r="I55" s="136" t="s">
        <v>69</v>
      </c>
      <c r="J55" s="136"/>
      <c r="K55" s="136" t="s">
        <v>117</v>
      </c>
      <c r="L55" s="136" t="s">
        <v>113</v>
      </c>
      <c r="M55" s="138" t="s">
        <v>56</v>
      </c>
      <c r="N55" s="777" t="s">
        <v>148</v>
      </c>
      <c r="O55" s="776"/>
    </row>
    <row r="56" spans="1:15" ht="24.75" customHeight="1">
      <c r="A56" s="42">
        <f t="shared" si="0"/>
        <v>54</v>
      </c>
      <c r="B56" s="767"/>
      <c r="C56" s="770"/>
      <c r="D56" s="773"/>
      <c r="E56" s="770"/>
      <c r="F56" s="135">
        <v>0.5833333333333334</v>
      </c>
      <c r="G56" s="136" t="s">
        <v>56</v>
      </c>
      <c r="H56" s="136"/>
      <c r="I56" s="136" t="s">
        <v>69</v>
      </c>
      <c r="J56" s="136"/>
      <c r="K56" s="136" t="s">
        <v>74</v>
      </c>
      <c r="L56" s="137" t="s">
        <v>71</v>
      </c>
      <c r="M56" s="137" t="s">
        <v>116</v>
      </c>
      <c r="N56" s="762" t="s">
        <v>149</v>
      </c>
      <c r="O56" s="763"/>
    </row>
    <row r="57" spans="1:15" ht="24.75" customHeight="1" thickBot="1">
      <c r="A57" s="55">
        <f t="shared" si="0"/>
        <v>55</v>
      </c>
      <c r="B57" s="767"/>
      <c r="C57" s="770"/>
      <c r="D57" s="773"/>
      <c r="E57" s="770"/>
      <c r="F57" s="139">
        <v>0.625</v>
      </c>
      <c r="G57" s="137" t="s">
        <v>116</v>
      </c>
      <c r="H57" s="137"/>
      <c r="I57" s="137" t="s">
        <v>69</v>
      </c>
      <c r="J57" s="137"/>
      <c r="K57" s="137" t="s">
        <v>71</v>
      </c>
      <c r="L57" s="136" t="s">
        <v>56</v>
      </c>
      <c r="M57" s="136" t="s">
        <v>74</v>
      </c>
      <c r="N57" s="777" t="s">
        <v>150</v>
      </c>
      <c r="O57" s="776"/>
    </row>
    <row r="58" spans="1:15" ht="24.75" customHeight="1" thickBot="1">
      <c r="A58" s="140">
        <f t="shared" si="0"/>
        <v>56</v>
      </c>
      <c r="B58" s="768"/>
      <c r="C58" s="771"/>
      <c r="D58" s="774"/>
      <c r="E58" s="771"/>
      <c r="F58" s="139">
        <v>0.6666666666666666</v>
      </c>
      <c r="G58" s="137" t="s">
        <v>117</v>
      </c>
      <c r="H58" s="137"/>
      <c r="I58" s="137" t="s">
        <v>69</v>
      </c>
      <c r="J58" s="137"/>
      <c r="K58" s="137" t="s">
        <v>71</v>
      </c>
      <c r="L58" s="137" t="s">
        <v>74</v>
      </c>
      <c r="M58" s="137" t="s">
        <v>116</v>
      </c>
      <c r="N58" s="784"/>
      <c r="O58" s="776"/>
    </row>
    <row r="59" spans="1:15" ht="24.75" customHeight="1">
      <c r="A59" s="141">
        <f t="shared" si="0"/>
        <v>57</v>
      </c>
      <c r="B59" s="755">
        <v>43023</v>
      </c>
      <c r="C59" s="757" t="s">
        <v>110</v>
      </c>
      <c r="D59" s="759" t="s">
        <v>151</v>
      </c>
      <c r="E59" s="757" t="s">
        <v>152</v>
      </c>
      <c r="F59" s="142">
        <v>0.375</v>
      </c>
      <c r="G59" s="143" t="s">
        <v>74</v>
      </c>
      <c r="H59" s="143"/>
      <c r="I59" s="143" t="s">
        <v>69</v>
      </c>
      <c r="J59" s="143"/>
      <c r="K59" s="143" t="s">
        <v>117</v>
      </c>
      <c r="L59" s="144" t="s">
        <v>30</v>
      </c>
      <c r="M59" s="145" t="s">
        <v>71</v>
      </c>
      <c r="N59" s="760" t="s">
        <v>153</v>
      </c>
      <c r="O59" s="761"/>
    </row>
    <row r="60" spans="1:15" ht="24.75" customHeight="1">
      <c r="A60" s="141">
        <f t="shared" si="0"/>
        <v>58</v>
      </c>
      <c r="B60" s="756"/>
      <c r="C60" s="758"/>
      <c r="D60" s="758"/>
      <c r="E60" s="758"/>
      <c r="F60" s="146">
        <v>0.40972222222222227</v>
      </c>
      <c r="G60" s="147" t="s">
        <v>30</v>
      </c>
      <c r="H60" s="147"/>
      <c r="I60" s="147" t="s">
        <v>69</v>
      </c>
      <c r="J60" s="147"/>
      <c r="K60" s="147" t="s">
        <v>71</v>
      </c>
      <c r="L60" s="148" t="s">
        <v>154</v>
      </c>
      <c r="M60" s="137" t="s">
        <v>27</v>
      </c>
      <c r="N60" s="762" t="s">
        <v>155</v>
      </c>
      <c r="O60" s="763"/>
    </row>
    <row r="61" spans="1:15" ht="24.75" customHeight="1">
      <c r="A61" s="141">
        <f t="shared" si="0"/>
        <v>59</v>
      </c>
      <c r="B61" s="756"/>
      <c r="C61" s="758"/>
      <c r="D61" s="758"/>
      <c r="E61" s="758"/>
      <c r="F61" s="149">
        <v>0.4444444444444444</v>
      </c>
      <c r="G61" s="150" t="s">
        <v>27</v>
      </c>
      <c r="H61" s="150"/>
      <c r="I61" s="150" t="s">
        <v>69</v>
      </c>
      <c r="J61" s="150"/>
      <c r="K61" s="150" t="s">
        <v>56</v>
      </c>
      <c r="L61" s="151" t="s">
        <v>71</v>
      </c>
      <c r="M61" s="136" t="s">
        <v>30</v>
      </c>
      <c r="N61" s="762" t="s">
        <v>156</v>
      </c>
      <c r="O61" s="763"/>
    </row>
    <row r="62" spans="1:15" ht="24.75" customHeight="1">
      <c r="A62" s="141">
        <f t="shared" si="0"/>
        <v>60</v>
      </c>
      <c r="B62" s="756"/>
      <c r="C62" s="758"/>
      <c r="D62" s="758"/>
      <c r="E62" s="758"/>
      <c r="F62" s="152">
        <v>0.4791666666666667</v>
      </c>
      <c r="G62" s="147" t="s">
        <v>30</v>
      </c>
      <c r="H62" s="147"/>
      <c r="I62" s="147" t="s">
        <v>69</v>
      </c>
      <c r="J62" s="147"/>
      <c r="K62" s="147" t="s">
        <v>116</v>
      </c>
      <c r="L62" s="137" t="s">
        <v>27</v>
      </c>
      <c r="M62" s="151" t="s">
        <v>71</v>
      </c>
      <c r="N62" s="762" t="s">
        <v>157</v>
      </c>
      <c r="O62" s="779"/>
    </row>
    <row r="63" spans="1:15" ht="24.75" customHeight="1">
      <c r="A63" s="141">
        <f t="shared" si="0"/>
        <v>61</v>
      </c>
      <c r="B63" s="756"/>
      <c r="C63" s="758"/>
      <c r="D63" s="758"/>
      <c r="E63" s="758"/>
      <c r="F63" s="152">
        <v>0.513888888888889</v>
      </c>
      <c r="G63" s="147" t="s">
        <v>27</v>
      </c>
      <c r="H63" s="153"/>
      <c r="I63" s="147" t="s">
        <v>69</v>
      </c>
      <c r="J63" s="153"/>
      <c r="K63" s="147" t="s">
        <v>71</v>
      </c>
      <c r="L63" s="136" t="s">
        <v>74</v>
      </c>
      <c r="M63" s="136" t="s">
        <v>117</v>
      </c>
      <c r="N63" s="762" t="s">
        <v>158</v>
      </c>
      <c r="O63" s="763"/>
    </row>
    <row r="64" spans="1:15" ht="24.75" customHeight="1">
      <c r="A64" s="141">
        <f t="shared" si="0"/>
        <v>62</v>
      </c>
      <c r="B64" s="756"/>
      <c r="C64" s="758"/>
      <c r="D64" s="758"/>
      <c r="E64" s="758"/>
      <c r="F64" s="149">
        <v>0.548611111111111</v>
      </c>
      <c r="G64" s="150" t="s">
        <v>68</v>
      </c>
      <c r="H64" s="150"/>
      <c r="I64" s="150" t="s">
        <v>69</v>
      </c>
      <c r="J64" s="150"/>
      <c r="K64" s="150" t="s">
        <v>124</v>
      </c>
      <c r="L64" s="136" t="s">
        <v>113</v>
      </c>
      <c r="M64" s="137" t="s">
        <v>116</v>
      </c>
      <c r="N64" s="762" t="s">
        <v>149</v>
      </c>
      <c r="O64" s="763"/>
    </row>
    <row r="65" spans="1:15" ht="24.75" customHeight="1" thickBot="1">
      <c r="A65" s="141">
        <f t="shared" si="0"/>
        <v>63</v>
      </c>
      <c r="B65" s="756"/>
      <c r="C65" s="758"/>
      <c r="D65" s="758"/>
      <c r="E65" s="758"/>
      <c r="F65" s="152">
        <v>0.5833333333333334</v>
      </c>
      <c r="G65" s="151" t="s">
        <v>113</v>
      </c>
      <c r="H65" s="154"/>
      <c r="I65" s="154" t="s">
        <v>69</v>
      </c>
      <c r="J65" s="154"/>
      <c r="K65" s="151" t="s">
        <v>71</v>
      </c>
      <c r="L65" s="150" t="s">
        <v>68</v>
      </c>
      <c r="M65" s="150" t="s">
        <v>124</v>
      </c>
      <c r="N65" s="780"/>
      <c r="O65" s="781"/>
    </row>
    <row r="66" spans="1:15" ht="24.75" customHeight="1">
      <c r="A66" s="141">
        <f t="shared" si="0"/>
        <v>64</v>
      </c>
      <c r="B66" s="155"/>
      <c r="C66" s="156"/>
      <c r="D66" s="157"/>
      <c r="E66" s="158"/>
      <c r="F66" s="159"/>
      <c r="G66" s="156"/>
      <c r="H66" s="156"/>
      <c r="I66" s="156" t="s">
        <v>61</v>
      </c>
      <c r="J66" s="156"/>
      <c r="K66" s="156"/>
      <c r="L66" s="156"/>
      <c r="M66" s="156"/>
      <c r="N66" s="782"/>
      <c r="O66" s="783"/>
    </row>
    <row r="67" spans="1:15" ht="24.75" customHeight="1">
      <c r="A67" s="141">
        <f t="shared" si="0"/>
        <v>65</v>
      </c>
      <c r="B67" s="155"/>
      <c r="C67" s="156"/>
      <c r="D67" s="157"/>
      <c r="E67" s="158"/>
      <c r="F67" s="159"/>
      <c r="G67" s="156"/>
      <c r="H67" s="156"/>
      <c r="I67" s="156" t="s">
        <v>61</v>
      </c>
      <c r="J67" s="156"/>
      <c r="K67" s="156"/>
      <c r="L67" s="156"/>
      <c r="M67" s="156"/>
      <c r="N67" s="782"/>
      <c r="O67" s="783"/>
    </row>
    <row r="68" spans="1:15" ht="24.75" customHeight="1">
      <c r="A68" s="141">
        <f aca="true" t="shared" si="1" ref="A68:A105">A67+1</f>
        <v>66</v>
      </c>
      <c r="B68" s="155"/>
      <c r="C68" s="156"/>
      <c r="D68" s="157"/>
      <c r="E68" s="158"/>
      <c r="F68" s="159"/>
      <c r="G68" s="156"/>
      <c r="H68" s="156"/>
      <c r="I68" s="156" t="s">
        <v>61</v>
      </c>
      <c r="J68" s="156"/>
      <c r="K68" s="156"/>
      <c r="L68" s="156"/>
      <c r="M68" s="156"/>
      <c r="N68" s="782"/>
      <c r="O68" s="783"/>
    </row>
    <row r="69" spans="1:15" ht="24.75" customHeight="1">
      <c r="A69" s="141">
        <f t="shared" si="1"/>
        <v>67</v>
      </c>
      <c r="B69" s="155"/>
      <c r="C69" s="156"/>
      <c r="D69" s="157"/>
      <c r="E69" s="158"/>
      <c r="F69" s="159"/>
      <c r="G69" s="156"/>
      <c r="H69" s="156"/>
      <c r="I69" s="156" t="s">
        <v>61</v>
      </c>
      <c r="J69" s="156"/>
      <c r="K69" s="156"/>
      <c r="L69" s="156"/>
      <c r="M69" s="156"/>
      <c r="N69" s="782"/>
      <c r="O69" s="783"/>
    </row>
    <row r="70" spans="1:15" ht="24.75" customHeight="1">
      <c r="A70" s="141">
        <f t="shared" si="1"/>
        <v>68</v>
      </c>
      <c r="B70" s="155"/>
      <c r="C70" s="156"/>
      <c r="D70" s="157"/>
      <c r="E70" s="158"/>
      <c r="F70" s="159"/>
      <c r="G70" s="156"/>
      <c r="H70" s="156"/>
      <c r="I70" s="156" t="s">
        <v>61</v>
      </c>
      <c r="J70" s="156"/>
      <c r="K70" s="156"/>
      <c r="L70" s="156"/>
      <c r="M70" s="156"/>
      <c r="N70" s="782"/>
      <c r="O70" s="783"/>
    </row>
    <row r="71" spans="1:15" ht="24.75" customHeight="1">
      <c r="A71" s="141">
        <f t="shared" si="1"/>
        <v>69</v>
      </c>
      <c r="B71" s="155"/>
      <c r="C71" s="156"/>
      <c r="D71" s="157"/>
      <c r="E71" s="158"/>
      <c r="F71" s="159"/>
      <c r="G71" s="156"/>
      <c r="H71" s="156"/>
      <c r="I71" s="156" t="s">
        <v>61</v>
      </c>
      <c r="J71" s="156"/>
      <c r="K71" s="156"/>
      <c r="L71" s="156"/>
      <c r="M71" s="156"/>
      <c r="N71" s="782"/>
      <c r="O71" s="783"/>
    </row>
    <row r="72" spans="1:15" ht="24.75" customHeight="1">
      <c r="A72" s="141">
        <f t="shared" si="1"/>
        <v>70</v>
      </c>
      <c r="B72" s="155"/>
      <c r="C72" s="156"/>
      <c r="D72" s="156"/>
      <c r="E72" s="158"/>
      <c r="F72" s="159"/>
      <c r="G72" s="156"/>
      <c r="H72" s="156"/>
      <c r="I72" s="156" t="s">
        <v>61</v>
      </c>
      <c r="J72" s="156"/>
      <c r="K72" s="156"/>
      <c r="L72" s="156"/>
      <c r="M72" s="156"/>
      <c r="N72" s="782"/>
      <c r="O72" s="783"/>
    </row>
    <row r="73" spans="1:15" ht="24.75" customHeight="1">
      <c r="A73" s="141">
        <f t="shared" si="1"/>
        <v>71</v>
      </c>
      <c r="B73" s="155"/>
      <c r="C73" s="156"/>
      <c r="D73" s="156"/>
      <c r="E73" s="158"/>
      <c r="F73" s="159"/>
      <c r="G73" s="156"/>
      <c r="H73" s="156"/>
      <c r="I73" s="156" t="s">
        <v>61</v>
      </c>
      <c r="J73" s="156"/>
      <c r="K73" s="156"/>
      <c r="L73" s="156"/>
      <c r="M73" s="156"/>
      <c r="N73" s="782"/>
      <c r="O73" s="783"/>
    </row>
    <row r="74" spans="1:15" ht="24.75" customHeight="1">
      <c r="A74" s="141">
        <f t="shared" si="1"/>
        <v>72</v>
      </c>
      <c r="B74" s="155"/>
      <c r="C74" s="156"/>
      <c r="D74" s="156"/>
      <c r="E74" s="158"/>
      <c r="F74" s="159"/>
      <c r="G74" s="156"/>
      <c r="H74" s="156"/>
      <c r="I74" s="156" t="s">
        <v>61</v>
      </c>
      <c r="J74" s="156"/>
      <c r="K74" s="156"/>
      <c r="L74" s="156"/>
      <c r="M74" s="156"/>
      <c r="N74" s="782"/>
      <c r="O74" s="783"/>
    </row>
    <row r="75" spans="1:15" ht="24.75" customHeight="1">
      <c r="A75" s="141">
        <f t="shared" si="1"/>
        <v>73</v>
      </c>
      <c r="B75" s="155"/>
      <c r="C75" s="156"/>
      <c r="D75" s="160"/>
      <c r="E75" s="158"/>
      <c r="F75" s="159"/>
      <c r="G75" s="156"/>
      <c r="H75" s="156"/>
      <c r="I75" s="156" t="s">
        <v>61</v>
      </c>
      <c r="J75" s="156"/>
      <c r="K75" s="156"/>
      <c r="L75" s="156"/>
      <c r="M75" s="141"/>
      <c r="N75" s="782"/>
      <c r="O75" s="783"/>
    </row>
    <row r="76" spans="1:15" ht="24.75" customHeight="1">
      <c r="A76" s="141">
        <f t="shared" si="1"/>
        <v>74</v>
      </c>
      <c r="B76" s="155"/>
      <c r="C76" s="156"/>
      <c r="D76" s="160"/>
      <c r="E76" s="158"/>
      <c r="F76" s="159"/>
      <c r="G76" s="156"/>
      <c r="H76" s="156"/>
      <c r="I76" s="156" t="s">
        <v>61</v>
      </c>
      <c r="J76" s="156"/>
      <c r="K76" s="156"/>
      <c r="L76" s="156"/>
      <c r="M76" s="161"/>
      <c r="N76" s="782"/>
      <c r="O76" s="783"/>
    </row>
    <row r="77" spans="1:15" ht="24.75" customHeight="1">
      <c r="A77" s="141">
        <f t="shared" si="1"/>
        <v>75</v>
      </c>
      <c r="B77" s="155"/>
      <c r="C77" s="156"/>
      <c r="D77" s="160"/>
      <c r="E77" s="158"/>
      <c r="F77" s="159"/>
      <c r="G77" s="156"/>
      <c r="H77" s="156"/>
      <c r="I77" s="156" t="s">
        <v>61</v>
      </c>
      <c r="J77" s="156"/>
      <c r="K77" s="156"/>
      <c r="L77" s="156"/>
      <c r="M77" s="156"/>
      <c r="N77" s="782"/>
      <c r="O77" s="783"/>
    </row>
    <row r="78" spans="1:15" ht="24.75" customHeight="1">
      <c r="A78" s="141">
        <f t="shared" si="1"/>
        <v>76</v>
      </c>
      <c r="B78" s="155"/>
      <c r="C78" s="156"/>
      <c r="D78" s="160"/>
      <c r="E78" s="158"/>
      <c r="F78" s="159"/>
      <c r="G78" s="156"/>
      <c r="H78" s="156"/>
      <c r="I78" s="156" t="s">
        <v>61</v>
      </c>
      <c r="J78" s="156"/>
      <c r="K78" s="156"/>
      <c r="L78" s="156"/>
      <c r="M78" s="156"/>
      <c r="N78" s="782"/>
      <c r="O78" s="783"/>
    </row>
    <row r="79" spans="1:15" ht="24.75" customHeight="1">
      <c r="A79" s="141">
        <f t="shared" si="1"/>
        <v>77</v>
      </c>
      <c r="B79" s="155"/>
      <c r="C79" s="156"/>
      <c r="D79" s="160"/>
      <c r="E79" s="158"/>
      <c r="F79" s="159"/>
      <c r="G79" s="156"/>
      <c r="H79" s="156"/>
      <c r="I79" s="156" t="s">
        <v>63</v>
      </c>
      <c r="J79" s="156"/>
      <c r="K79" s="156"/>
      <c r="L79" s="156"/>
      <c r="M79" s="156"/>
      <c r="N79" s="782"/>
      <c r="O79" s="783"/>
    </row>
    <row r="80" spans="1:15" ht="24.75" customHeight="1">
      <c r="A80" s="141">
        <f t="shared" si="1"/>
        <v>78</v>
      </c>
      <c r="B80" s="155"/>
      <c r="C80" s="156"/>
      <c r="D80" s="160"/>
      <c r="E80" s="158"/>
      <c r="F80" s="159"/>
      <c r="G80" s="156"/>
      <c r="H80" s="156"/>
      <c r="I80" s="156" t="s">
        <v>61</v>
      </c>
      <c r="J80" s="156"/>
      <c r="K80" s="156"/>
      <c r="L80" s="156"/>
      <c r="M80" s="156"/>
      <c r="N80" s="782"/>
      <c r="O80" s="783"/>
    </row>
    <row r="81" spans="1:15" ht="24.75" customHeight="1">
      <c r="A81" s="141">
        <f t="shared" si="1"/>
        <v>79</v>
      </c>
      <c r="B81" s="155"/>
      <c r="C81" s="156"/>
      <c r="D81" s="156"/>
      <c r="E81" s="158"/>
      <c r="F81" s="159"/>
      <c r="G81" s="156"/>
      <c r="H81" s="156"/>
      <c r="I81" s="156" t="s">
        <v>61</v>
      </c>
      <c r="J81" s="156"/>
      <c r="K81" s="156"/>
      <c r="L81" s="156"/>
      <c r="M81" s="156"/>
      <c r="N81" s="782"/>
      <c r="O81" s="783"/>
    </row>
    <row r="82" spans="1:15" ht="24.75" customHeight="1">
      <c r="A82" s="141">
        <f t="shared" si="1"/>
        <v>80</v>
      </c>
      <c r="B82" s="155"/>
      <c r="C82" s="156"/>
      <c r="D82" s="156"/>
      <c r="E82" s="158"/>
      <c r="F82" s="159"/>
      <c r="G82" s="156"/>
      <c r="H82" s="156"/>
      <c r="I82" s="156" t="s">
        <v>61</v>
      </c>
      <c r="J82" s="156"/>
      <c r="K82" s="156"/>
      <c r="L82" s="156"/>
      <c r="M82" s="156"/>
      <c r="N82" s="782"/>
      <c r="O82" s="783"/>
    </row>
    <row r="83" spans="1:15" ht="24.75" customHeight="1">
      <c r="A83" s="141">
        <f t="shared" si="1"/>
        <v>81</v>
      </c>
      <c r="B83" s="155"/>
      <c r="C83" s="156"/>
      <c r="D83" s="156"/>
      <c r="E83" s="158"/>
      <c r="F83" s="162"/>
      <c r="G83" s="161"/>
      <c r="H83" s="161"/>
      <c r="I83" s="156" t="s">
        <v>61</v>
      </c>
      <c r="J83" s="161"/>
      <c r="K83" s="161"/>
      <c r="L83" s="161"/>
      <c r="M83" s="161"/>
      <c r="N83" s="782"/>
      <c r="O83" s="783"/>
    </row>
    <row r="84" spans="1:15" ht="24.75" customHeight="1">
      <c r="A84" s="141">
        <f t="shared" si="1"/>
        <v>82</v>
      </c>
      <c r="B84" s="155"/>
      <c r="C84" s="156"/>
      <c r="D84" s="160"/>
      <c r="E84" s="158"/>
      <c r="F84" s="162"/>
      <c r="G84" s="161"/>
      <c r="H84" s="161"/>
      <c r="I84" s="156" t="s">
        <v>61</v>
      </c>
      <c r="J84" s="161"/>
      <c r="K84" s="161"/>
      <c r="L84" s="161"/>
      <c r="M84" s="161"/>
      <c r="N84" s="782"/>
      <c r="O84" s="783"/>
    </row>
    <row r="85" spans="1:15" ht="24.75" customHeight="1">
      <c r="A85" s="141">
        <f t="shared" si="1"/>
        <v>83</v>
      </c>
      <c r="B85" s="155"/>
      <c r="C85" s="156"/>
      <c r="D85" s="160"/>
      <c r="E85" s="158"/>
      <c r="F85" s="162"/>
      <c r="G85" s="161"/>
      <c r="H85" s="161"/>
      <c r="I85" s="156" t="s">
        <v>61</v>
      </c>
      <c r="J85" s="161"/>
      <c r="K85" s="161"/>
      <c r="L85" s="161"/>
      <c r="M85" s="161"/>
      <c r="N85" s="782"/>
      <c r="O85" s="783"/>
    </row>
    <row r="86" spans="1:15" ht="24.75" customHeight="1">
      <c r="A86" s="141">
        <f t="shared" si="1"/>
        <v>84</v>
      </c>
      <c r="B86" s="155"/>
      <c r="C86" s="156"/>
      <c r="D86" s="160"/>
      <c r="E86" s="158"/>
      <c r="F86" s="162"/>
      <c r="G86" s="161"/>
      <c r="H86" s="161"/>
      <c r="I86" s="156" t="s">
        <v>61</v>
      </c>
      <c r="J86" s="161"/>
      <c r="K86" s="161"/>
      <c r="L86" s="161"/>
      <c r="M86" s="161"/>
      <c r="N86" s="782"/>
      <c r="O86" s="783"/>
    </row>
    <row r="87" spans="1:15" ht="24.75" customHeight="1">
      <c r="A87" s="141">
        <f t="shared" si="1"/>
        <v>85</v>
      </c>
      <c r="B87" s="161"/>
      <c r="C87" s="161"/>
      <c r="D87" s="161"/>
      <c r="E87" s="163"/>
      <c r="F87" s="163"/>
      <c r="G87" s="161"/>
      <c r="H87" s="161"/>
      <c r="I87" s="156" t="s">
        <v>61</v>
      </c>
      <c r="J87" s="161"/>
      <c r="K87" s="161"/>
      <c r="L87" s="163"/>
      <c r="M87" s="163"/>
      <c r="N87" s="782"/>
      <c r="O87" s="783"/>
    </row>
    <row r="88" spans="1:15" ht="24.75" customHeight="1">
      <c r="A88" s="141">
        <f t="shared" si="1"/>
        <v>86</v>
      </c>
      <c r="B88" s="161"/>
      <c r="C88" s="161"/>
      <c r="D88" s="161"/>
      <c r="E88" s="163"/>
      <c r="F88" s="163"/>
      <c r="G88" s="161"/>
      <c r="H88" s="161"/>
      <c r="I88" s="156" t="s">
        <v>61</v>
      </c>
      <c r="J88" s="161"/>
      <c r="K88" s="161"/>
      <c r="L88" s="163"/>
      <c r="M88" s="163"/>
      <c r="N88" s="782"/>
      <c r="O88" s="783"/>
    </row>
    <row r="89" spans="1:15" ht="24.75" customHeight="1">
      <c r="A89" s="141">
        <f t="shared" si="1"/>
        <v>87</v>
      </c>
      <c r="B89" s="161"/>
      <c r="C89" s="161"/>
      <c r="D89" s="161"/>
      <c r="E89" s="163"/>
      <c r="F89" s="163"/>
      <c r="G89" s="161"/>
      <c r="H89" s="161"/>
      <c r="I89" s="156" t="s">
        <v>61</v>
      </c>
      <c r="J89" s="161"/>
      <c r="K89" s="161"/>
      <c r="L89" s="163"/>
      <c r="M89" s="163"/>
      <c r="N89" s="782"/>
      <c r="O89" s="783"/>
    </row>
    <row r="90" spans="1:15" ht="24.75" customHeight="1">
      <c r="A90" s="141">
        <f t="shared" si="1"/>
        <v>88</v>
      </c>
      <c r="B90" s="161"/>
      <c r="C90" s="161"/>
      <c r="D90" s="161"/>
      <c r="E90" s="163"/>
      <c r="F90" s="163"/>
      <c r="G90" s="161"/>
      <c r="H90" s="161"/>
      <c r="I90" s="156" t="s">
        <v>61</v>
      </c>
      <c r="J90" s="161"/>
      <c r="K90" s="161"/>
      <c r="L90" s="163"/>
      <c r="M90" s="163"/>
      <c r="N90" s="782"/>
      <c r="O90" s="783"/>
    </row>
    <row r="91" spans="1:15" ht="24.75" customHeight="1">
      <c r="A91" s="141">
        <f t="shared" si="1"/>
        <v>89</v>
      </c>
      <c r="B91" s="161"/>
      <c r="C91" s="161"/>
      <c r="D91" s="161"/>
      <c r="E91" s="163"/>
      <c r="F91" s="163"/>
      <c r="G91" s="161"/>
      <c r="H91" s="161"/>
      <c r="I91" s="156" t="s">
        <v>61</v>
      </c>
      <c r="J91" s="161"/>
      <c r="K91" s="161"/>
      <c r="L91" s="163"/>
      <c r="M91" s="163"/>
      <c r="N91" s="782"/>
      <c r="O91" s="783"/>
    </row>
    <row r="92" spans="1:15" ht="24.75" customHeight="1">
      <c r="A92" s="141">
        <f t="shared" si="1"/>
        <v>90</v>
      </c>
      <c r="B92" s="161"/>
      <c r="C92" s="161"/>
      <c r="D92" s="161"/>
      <c r="E92" s="163"/>
      <c r="F92" s="163"/>
      <c r="G92" s="161"/>
      <c r="H92" s="161"/>
      <c r="I92" s="156" t="s">
        <v>61</v>
      </c>
      <c r="J92" s="161"/>
      <c r="K92" s="161"/>
      <c r="L92" s="163"/>
      <c r="M92" s="163"/>
      <c r="N92" s="782"/>
      <c r="O92" s="783"/>
    </row>
    <row r="93" spans="1:15" ht="24.75" customHeight="1">
      <c r="A93" s="141">
        <f t="shared" si="1"/>
        <v>91</v>
      </c>
      <c r="B93" s="161"/>
      <c r="C93" s="161"/>
      <c r="D93" s="161"/>
      <c r="E93" s="163"/>
      <c r="F93" s="163"/>
      <c r="G93" s="161"/>
      <c r="H93" s="161"/>
      <c r="I93" s="156" t="s">
        <v>61</v>
      </c>
      <c r="J93" s="161"/>
      <c r="K93" s="161"/>
      <c r="L93" s="163"/>
      <c r="M93" s="163"/>
      <c r="N93" s="782"/>
      <c r="O93" s="783"/>
    </row>
    <row r="94" spans="1:15" ht="24.75" customHeight="1">
      <c r="A94" s="141">
        <f t="shared" si="1"/>
        <v>92</v>
      </c>
      <c r="B94" s="161"/>
      <c r="C94" s="161"/>
      <c r="D94" s="161"/>
      <c r="E94" s="163"/>
      <c r="F94" s="163"/>
      <c r="G94" s="161"/>
      <c r="H94" s="161"/>
      <c r="I94" s="156" t="s">
        <v>61</v>
      </c>
      <c r="J94" s="161"/>
      <c r="K94" s="161"/>
      <c r="L94" s="163"/>
      <c r="M94" s="163"/>
      <c r="N94" s="782"/>
      <c r="O94" s="783"/>
    </row>
    <row r="95" spans="1:15" ht="24.75" customHeight="1">
      <c r="A95" s="141">
        <f t="shared" si="1"/>
        <v>93</v>
      </c>
      <c r="B95" s="161"/>
      <c r="C95" s="161"/>
      <c r="D95" s="161"/>
      <c r="E95" s="163"/>
      <c r="F95" s="163"/>
      <c r="G95" s="161"/>
      <c r="H95" s="161"/>
      <c r="I95" s="156" t="s">
        <v>61</v>
      </c>
      <c r="J95" s="161"/>
      <c r="K95" s="161"/>
      <c r="L95" s="163"/>
      <c r="M95" s="163"/>
      <c r="N95" s="782"/>
      <c r="O95" s="783"/>
    </row>
    <row r="96" spans="1:15" ht="24.75" customHeight="1">
      <c r="A96" s="141">
        <f t="shared" si="1"/>
        <v>94</v>
      </c>
      <c r="B96" s="161"/>
      <c r="C96" s="161"/>
      <c r="D96" s="161"/>
      <c r="E96" s="163"/>
      <c r="F96" s="163"/>
      <c r="G96" s="161"/>
      <c r="H96" s="161"/>
      <c r="I96" s="156" t="s">
        <v>61</v>
      </c>
      <c r="J96" s="161"/>
      <c r="K96" s="161"/>
      <c r="L96" s="163"/>
      <c r="M96" s="163"/>
      <c r="N96" s="782"/>
      <c r="O96" s="783"/>
    </row>
    <row r="97" spans="1:15" ht="24.75" customHeight="1">
      <c r="A97" s="141">
        <f t="shared" si="1"/>
        <v>95</v>
      </c>
      <c r="B97" s="161"/>
      <c r="C97" s="161"/>
      <c r="D97" s="161"/>
      <c r="E97" s="163"/>
      <c r="F97" s="163"/>
      <c r="G97" s="161"/>
      <c r="H97" s="161"/>
      <c r="I97" s="156" t="s">
        <v>61</v>
      </c>
      <c r="J97" s="161"/>
      <c r="K97" s="161"/>
      <c r="L97" s="163"/>
      <c r="M97" s="163"/>
      <c r="N97" s="782"/>
      <c r="O97" s="783"/>
    </row>
    <row r="98" spans="1:15" ht="24.75" customHeight="1">
      <c r="A98" s="141">
        <f t="shared" si="1"/>
        <v>96</v>
      </c>
      <c r="B98" s="161"/>
      <c r="C98" s="161"/>
      <c r="D98" s="161"/>
      <c r="E98" s="163"/>
      <c r="F98" s="163"/>
      <c r="G98" s="161"/>
      <c r="H98" s="161"/>
      <c r="I98" s="156" t="s">
        <v>61</v>
      </c>
      <c r="J98" s="161"/>
      <c r="K98" s="161"/>
      <c r="L98" s="163"/>
      <c r="M98" s="163"/>
      <c r="N98" s="782"/>
      <c r="O98" s="783"/>
    </row>
    <row r="99" spans="1:15" ht="24.75" customHeight="1">
      <c r="A99" s="141">
        <f t="shared" si="1"/>
        <v>97</v>
      </c>
      <c r="B99" s="161"/>
      <c r="C99" s="161"/>
      <c r="D99" s="161"/>
      <c r="E99" s="163"/>
      <c r="F99" s="163"/>
      <c r="G99" s="161"/>
      <c r="H99" s="161"/>
      <c r="I99" s="156" t="s">
        <v>63</v>
      </c>
      <c r="J99" s="161"/>
      <c r="K99" s="161"/>
      <c r="L99" s="163"/>
      <c r="M99" s="163"/>
      <c r="N99" s="782"/>
      <c r="O99" s="783"/>
    </row>
    <row r="100" spans="1:15" ht="24.75" customHeight="1">
      <c r="A100" s="141">
        <f t="shared" si="1"/>
        <v>98</v>
      </c>
      <c r="B100" s="161"/>
      <c r="C100" s="161"/>
      <c r="D100" s="161"/>
      <c r="E100" s="163"/>
      <c r="F100" s="163"/>
      <c r="G100" s="161"/>
      <c r="H100" s="161"/>
      <c r="I100" s="156" t="s">
        <v>61</v>
      </c>
      <c r="J100" s="161"/>
      <c r="K100" s="161"/>
      <c r="L100" s="163"/>
      <c r="M100" s="163"/>
      <c r="N100" s="782"/>
      <c r="O100" s="783"/>
    </row>
    <row r="101" spans="1:15" ht="24.75" customHeight="1">
      <c r="A101" s="141">
        <f t="shared" si="1"/>
        <v>99</v>
      </c>
      <c r="B101" s="161"/>
      <c r="C101" s="161"/>
      <c r="D101" s="161"/>
      <c r="E101" s="163"/>
      <c r="F101" s="163"/>
      <c r="G101" s="161"/>
      <c r="H101" s="161"/>
      <c r="I101" s="156" t="s">
        <v>63</v>
      </c>
      <c r="J101" s="161"/>
      <c r="K101" s="161"/>
      <c r="L101" s="163"/>
      <c r="M101" s="163"/>
      <c r="N101" s="782"/>
      <c r="O101" s="783"/>
    </row>
    <row r="102" spans="1:15" ht="24.75" customHeight="1">
      <c r="A102" s="141">
        <f t="shared" si="1"/>
        <v>100</v>
      </c>
      <c r="B102" s="161"/>
      <c r="C102" s="161"/>
      <c r="D102" s="161"/>
      <c r="E102" s="163"/>
      <c r="F102" s="163"/>
      <c r="G102" s="161"/>
      <c r="H102" s="161"/>
      <c r="I102" s="156" t="s">
        <v>61</v>
      </c>
      <c r="J102" s="161"/>
      <c r="K102" s="161"/>
      <c r="L102" s="163"/>
      <c r="M102" s="163"/>
      <c r="N102" s="782"/>
      <c r="O102" s="783"/>
    </row>
    <row r="103" spans="1:15" ht="24.75" customHeight="1">
      <c r="A103" s="141">
        <f t="shared" si="1"/>
        <v>101</v>
      </c>
      <c r="B103" s="161"/>
      <c r="C103" s="161"/>
      <c r="D103" s="161"/>
      <c r="E103" s="163"/>
      <c r="F103" s="163"/>
      <c r="G103" s="161"/>
      <c r="H103" s="161"/>
      <c r="I103" s="156" t="s">
        <v>61</v>
      </c>
      <c r="J103" s="161"/>
      <c r="K103" s="161"/>
      <c r="L103" s="163"/>
      <c r="M103" s="163"/>
      <c r="N103" s="782"/>
      <c r="O103" s="783"/>
    </row>
    <row r="104" spans="1:15" ht="24.75" customHeight="1">
      <c r="A104" s="141">
        <f t="shared" si="1"/>
        <v>102</v>
      </c>
      <c r="B104" s="161"/>
      <c r="C104" s="161"/>
      <c r="D104" s="161"/>
      <c r="E104" s="163"/>
      <c r="F104" s="163"/>
      <c r="G104" s="161"/>
      <c r="H104" s="161"/>
      <c r="I104" s="156" t="s">
        <v>61</v>
      </c>
      <c r="J104" s="161"/>
      <c r="K104" s="161"/>
      <c r="L104" s="163"/>
      <c r="M104" s="163"/>
      <c r="N104" s="782"/>
      <c r="O104" s="783"/>
    </row>
    <row r="105" spans="1:15" ht="24.75" customHeight="1">
      <c r="A105" s="141">
        <f t="shared" si="1"/>
        <v>103</v>
      </c>
      <c r="B105" s="161"/>
      <c r="C105" s="161"/>
      <c r="D105" s="161"/>
      <c r="E105" s="163"/>
      <c r="F105" s="163"/>
      <c r="G105" s="161"/>
      <c r="H105" s="161"/>
      <c r="I105" s="156" t="s">
        <v>61</v>
      </c>
      <c r="J105" s="161"/>
      <c r="K105" s="161"/>
      <c r="L105" s="163"/>
      <c r="M105" s="163"/>
      <c r="N105" s="782"/>
      <c r="O105" s="783"/>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sheetProtection/>
  <mergeCells count="164">
    <mergeCell ref="N92:O92"/>
    <mergeCell ref="N93:O93"/>
    <mergeCell ref="N94:O94"/>
    <mergeCell ref="N95:O95"/>
    <mergeCell ref="N96:O96"/>
    <mergeCell ref="N97:O97"/>
    <mergeCell ref="N104:O104"/>
    <mergeCell ref="N105:O105"/>
    <mergeCell ref="N98:O98"/>
    <mergeCell ref="N99:O99"/>
    <mergeCell ref="N100:O100"/>
    <mergeCell ref="N101:O101"/>
    <mergeCell ref="N102:O102"/>
    <mergeCell ref="N103:O103"/>
    <mergeCell ref="N80:O80"/>
    <mergeCell ref="N81:O81"/>
    <mergeCell ref="N82:O82"/>
    <mergeCell ref="N83:O83"/>
    <mergeCell ref="N84:O84"/>
    <mergeCell ref="N85:O85"/>
    <mergeCell ref="N86:O86"/>
    <mergeCell ref="N87:O87"/>
    <mergeCell ref="N88:O88"/>
    <mergeCell ref="N89:O89"/>
    <mergeCell ref="N90:O90"/>
    <mergeCell ref="N91:O91"/>
    <mergeCell ref="N68:O68"/>
    <mergeCell ref="N69:O69"/>
    <mergeCell ref="N70:O70"/>
    <mergeCell ref="N71:O71"/>
    <mergeCell ref="N72:O72"/>
    <mergeCell ref="N73:O73"/>
    <mergeCell ref="N74:O74"/>
    <mergeCell ref="N75:O75"/>
    <mergeCell ref="N76:O76"/>
    <mergeCell ref="N77:O77"/>
    <mergeCell ref="N78:O78"/>
    <mergeCell ref="N79:O79"/>
    <mergeCell ref="N65:O65"/>
    <mergeCell ref="N66:O66"/>
    <mergeCell ref="N67:O67"/>
    <mergeCell ref="N56:O56"/>
    <mergeCell ref="N57:O57"/>
    <mergeCell ref="N58:O58"/>
    <mergeCell ref="H51:M51"/>
    <mergeCell ref="N51:O51"/>
    <mergeCell ref="B52:B58"/>
    <mergeCell ref="C52:C58"/>
    <mergeCell ref="D52:D58"/>
    <mergeCell ref="E52:E58"/>
    <mergeCell ref="N52:O52"/>
    <mergeCell ref="N53:O53"/>
    <mergeCell ref="N54:O54"/>
    <mergeCell ref="N55:O55"/>
    <mergeCell ref="B59:B65"/>
    <mergeCell ref="C59:C65"/>
    <mergeCell ref="D59:D65"/>
    <mergeCell ref="E59:E65"/>
    <mergeCell ref="N59:O59"/>
    <mergeCell ref="N60:O60"/>
    <mergeCell ref="N61:O61"/>
    <mergeCell ref="N62:O62"/>
    <mergeCell ref="N63:O63"/>
    <mergeCell ref="N64:O64"/>
    <mergeCell ref="D45:D47"/>
    <mergeCell ref="E45:E51"/>
    <mergeCell ref="N45:O45"/>
    <mergeCell ref="B46:B51"/>
    <mergeCell ref="C46:C51"/>
    <mergeCell ref="N46:O46"/>
    <mergeCell ref="N47:O47"/>
    <mergeCell ref="D48:D50"/>
    <mergeCell ref="N48:O48"/>
    <mergeCell ref="F51:G51"/>
    <mergeCell ref="B36:B39"/>
    <mergeCell ref="C36:C39"/>
    <mergeCell ref="D36:D39"/>
    <mergeCell ref="E36:E39"/>
    <mergeCell ref="N36:O36"/>
    <mergeCell ref="N37:O37"/>
    <mergeCell ref="N38:O38"/>
    <mergeCell ref="N39:O39"/>
    <mergeCell ref="B40:B44"/>
    <mergeCell ref="C40:C44"/>
    <mergeCell ref="D40:D42"/>
    <mergeCell ref="E40:E44"/>
    <mergeCell ref="N40:O40"/>
    <mergeCell ref="N42:O42"/>
    <mergeCell ref="D43:D44"/>
    <mergeCell ref="N44:O44"/>
    <mergeCell ref="D27:D30"/>
    <mergeCell ref="E27:E33"/>
    <mergeCell ref="N27:O27"/>
    <mergeCell ref="N28:O28"/>
    <mergeCell ref="N29:O29"/>
    <mergeCell ref="N30:O30"/>
    <mergeCell ref="D31:D33"/>
    <mergeCell ref="N31:O31"/>
    <mergeCell ref="N32:O32"/>
    <mergeCell ref="N33:O33"/>
    <mergeCell ref="B34:B35"/>
    <mergeCell ref="C34:C35"/>
    <mergeCell ref="D34:D35"/>
    <mergeCell ref="E34:E35"/>
    <mergeCell ref="N34:O34"/>
    <mergeCell ref="N35:O35"/>
    <mergeCell ref="B27:B33"/>
    <mergeCell ref="C27:C33"/>
    <mergeCell ref="B21:B24"/>
    <mergeCell ref="C21:C24"/>
    <mergeCell ref="D21:D22"/>
    <mergeCell ref="E21:E24"/>
    <mergeCell ref="N21:O21"/>
    <mergeCell ref="N22:O22"/>
    <mergeCell ref="D23:D24"/>
    <mergeCell ref="N23:O23"/>
    <mergeCell ref="N24:O24"/>
    <mergeCell ref="B25:B26"/>
    <mergeCell ref="C25:C26"/>
    <mergeCell ref="D25:D26"/>
    <mergeCell ref="E25:E26"/>
    <mergeCell ref="N25:O25"/>
    <mergeCell ref="F26:M26"/>
    <mergeCell ref="N26:O26"/>
    <mergeCell ref="B14:B17"/>
    <mergeCell ref="C14:C17"/>
    <mergeCell ref="D14:D17"/>
    <mergeCell ref="E14:E17"/>
    <mergeCell ref="N14:O14"/>
    <mergeCell ref="N15:O15"/>
    <mergeCell ref="N16:O16"/>
    <mergeCell ref="N17:O17"/>
    <mergeCell ref="B18:B20"/>
    <mergeCell ref="C18:C20"/>
    <mergeCell ref="D18:D20"/>
    <mergeCell ref="E18:E20"/>
    <mergeCell ref="N18:O18"/>
    <mergeCell ref="N19:O19"/>
    <mergeCell ref="N20:O20"/>
    <mergeCell ref="N4:O4"/>
    <mergeCell ref="N5:O5"/>
    <mergeCell ref="N6:O6"/>
    <mergeCell ref="D7:D9"/>
    <mergeCell ref="N7:O7"/>
    <mergeCell ref="N8:O8"/>
    <mergeCell ref="N9:O9"/>
    <mergeCell ref="B10:B13"/>
    <mergeCell ref="C10:C13"/>
    <mergeCell ref="D10:D13"/>
    <mergeCell ref="E10:E13"/>
    <mergeCell ref="N10:O10"/>
    <mergeCell ref="N11:O11"/>
    <mergeCell ref="N12:O12"/>
    <mergeCell ref="N13:O13"/>
    <mergeCell ref="B1:D1"/>
    <mergeCell ref="E1:I1"/>
    <mergeCell ref="J1:M1"/>
    <mergeCell ref="G2:K2"/>
    <mergeCell ref="N2:O2"/>
    <mergeCell ref="B3:B9"/>
    <mergeCell ref="C3:C9"/>
    <mergeCell ref="D3:D6"/>
    <mergeCell ref="E3:E9"/>
    <mergeCell ref="N3:O3"/>
  </mergeCells>
  <printOptions/>
  <pageMargins left="0.7" right="0.7" top="0.75" bottom="0.75" header="0.3" footer="0.3"/>
  <pageSetup fitToHeight="1" fitToWidth="1" horizontalDpi="300" verticalDpi="300" orientation="portrait" paperSize="9" scale="31" r:id="rId2"/>
  <drawing r:id="rId1"/>
</worksheet>
</file>

<file path=xl/worksheets/sheet3.xml><?xml version="1.0" encoding="utf-8"?>
<worksheet xmlns="http://schemas.openxmlformats.org/spreadsheetml/2006/main" xmlns:r="http://schemas.openxmlformats.org/officeDocument/2006/relationships">
  <dimension ref="A1:AV46"/>
  <sheetViews>
    <sheetView zoomScale="55" zoomScaleNormal="55" zoomScaleSheetLayoutView="50" zoomScalePageLayoutView="0" workbookViewId="0" topLeftCell="A1">
      <selection activeCell="AD36" sqref="AD36:AF39"/>
    </sheetView>
  </sheetViews>
  <sheetFormatPr defaultColWidth="9.140625" defaultRowHeight="15"/>
  <cols>
    <col min="1" max="1" width="3.421875" style="18" customWidth="1"/>
    <col min="2" max="2" width="13.7109375" style="1" customWidth="1"/>
    <col min="3" max="32" width="4.00390625" style="1" customWidth="1"/>
    <col min="33" max="41" width="8.57421875" style="1" customWidth="1"/>
    <col min="42" max="43" width="5.57421875" style="1" customWidth="1"/>
    <col min="44" max="44" width="4.421875" style="1" customWidth="1"/>
    <col min="45" max="47" width="9.00390625" style="1" customWidth="1"/>
    <col min="48" max="48" width="9.00390625" style="1" hidden="1" customWidth="1"/>
    <col min="49" max="16384" width="9.00390625" style="1" customWidth="1"/>
  </cols>
  <sheetData>
    <row r="1" spans="1:47" ht="30" customHeight="1">
      <c r="A1" s="4"/>
      <c r="B1" s="4"/>
      <c r="C1" s="19"/>
      <c r="D1" s="588">
        <v>2017</v>
      </c>
      <c r="E1" s="588"/>
      <c r="F1" s="588"/>
      <c r="G1" s="589" t="s">
        <v>12</v>
      </c>
      <c r="H1" s="589"/>
      <c r="I1" s="589"/>
      <c r="J1" s="589"/>
      <c r="K1" s="589"/>
      <c r="L1" s="589"/>
      <c r="M1" s="589"/>
      <c r="N1" s="589"/>
      <c r="O1" s="589"/>
      <c r="P1" s="589"/>
      <c r="Q1" s="589"/>
      <c r="R1" s="589"/>
      <c r="S1" s="589"/>
      <c r="T1" s="590">
        <v>13</v>
      </c>
      <c r="U1" s="590"/>
      <c r="V1" s="591" t="s">
        <v>13</v>
      </c>
      <c r="W1" s="591"/>
      <c r="X1" s="591"/>
      <c r="Y1" s="591"/>
      <c r="Z1" s="591"/>
      <c r="AA1" s="590" t="s">
        <v>18</v>
      </c>
      <c r="AB1" s="590"/>
      <c r="AC1" s="4" t="s">
        <v>21</v>
      </c>
      <c r="AD1" s="591" t="s">
        <v>14</v>
      </c>
      <c r="AE1" s="591"/>
      <c r="AF1" s="591"/>
      <c r="AG1" s="591"/>
      <c r="AH1" s="4"/>
      <c r="AI1" s="4"/>
      <c r="AK1" s="584">
        <f ca="1">TODAY()</f>
        <v>43027</v>
      </c>
      <c r="AL1" s="584"/>
      <c r="AM1" s="584"/>
      <c r="AN1" s="3" t="s">
        <v>0</v>
      </c>
      <c r="AO1" s="4"/>
      <c r="AP1" s="5"/>
      <c r="AQ1" s="5"/>
      <c r="AS1" s="6"/>
      <c r="AT1" s="6"/>
      <c r="AU1" s="6"/>
    </row>
    <row r="2" spans="1:47" ht="24"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7" ht="30" customHeight="1">
      <c r="A3" s="21" t="str">
        <f>AC1</f>
        <v>Ｂ</v>
      </c>
      <c r="B3" s="20" t="s">
        <v>14</v>
      </c>
      <c r="C3" s="585" t="str">
        <f>B4</f>
        <v>クリストロア</v>
      </c>
      <c r="D3" s="586"/>
      <c r="E3" s="587"/>
      <c r="F3" s="585" t="str">
        <f>B8</f>
        <v>滝山JFC</v>
      </c>
      <c r="G3" s="586"/>
      <c r="H3" s="587"/>
      <c r="I3" s="585" t="str">
        <f>B12</f>
        <v>エスアール</v>
      </c>
      <c r="J3" s="586"/>
      <c r="K3" s="587"/>
      <c r="L3" s="585" t="str">
        <f>B16</f>
        <v>小金井３K</v>
      </c>
      <c r="M3" s="586"/>
      <c r="N3" s="587"/>
      <c r="O3" s="585" t="str">
        <f>B20</f>
        <v>ドンキーコング</v>
      </c>
      <c r="P3" s="586"/>
      <c r="Q3" s="587"/>
      <c r="R3" s="585" t="str">
        <f>B24</f>
        <v>はやぶさFC</v>
      </c>
      <c r="S3" s="586"/>
      <c r="T3" s="587"/>
      <c r="U3" s="585" t="str">
        <f>B28</f>
        <v>FC谷戸二</v>
      </c>
      <c r="V3" s="586"/>
      <c r="W3" s="587"/>
      <c r="X3" s="585" t="str">
        <f>B32</f>
        <v>向台SC</v>
      </c>
      <c r="Y3" s="586"/>
      <c r="Z3" s="587"/>
      <c r="AA3" s="585" t="str">
        <f>B36</f>
        <v>清瀬イレブン</v>
      </c>
      <c r="AB3" s="586"/>
      <c r="AC3" s="587"/>
      <c r="AD3" s="585" t="str">
        <f>B40</f>
        <v>清瀬ジュニア</v>
      </c>
      <c r="AE3" s="586"/>
      <c r="AF3" s="587"/>
      <c r="AG3" s="9" t="s">
        <v>1</v>
      </c>
      <c r="AH3" s="9" t="s">
        <v>2</v>
      </c>
      <c r="AI3" s="9" t="s">
        <v>3</v>
      </c>
      <c r="AJ3" s="9" t="s">
        <v>4</v>
      </c>
      <c r="AK3" s="9" t="s">
        <v>5</v>
      </c>
      <c r="AL3" s="9" t="s">
        <v>6</v>
      </c>
      <c r="AM3" s="9" t="s">
        <v>7</v>
      </c>
      <c r="AN3" s="9" t="s">
        <v>8</v>
      </c>
      <c r="AO3" s="9" t="s">
        <v>9</v>
      </c>
      <c r="AP3" s="10"/>
      <c r="AQ3" s="11"/>
      <c r="AS3" s="6"/>
      <c r="AT3" s="6"/>
      <c r="AU3" s="6"/>
    </row>
    <row r="4" spans="1:48" ht="19.5" customHeight="1">
      <c r="A4" s="592">
        <v>1</v>
      </c>
      <c r="B4" s="595" t="s">
        <v>214</v>
      </c>
      <c r="C4" s="598"/>
      <c r="D4" s="599"/>
      <c r="E4" s="600"/>
      <c r="F4" s="646">
        <v>42953</v>
      </c>
      <c r="G4" s="647"/>
      <c r="H4" s="648"/>
      <c r="I4" s="646">
        <v>42994</v>
      </c>
      <c r="J4" s="647"/>
      <c r="K4" s="648"/>
      <c r="L4" s="646">
        <v>42939</v>
      </c>
      <c r="M4" s="647"/>
      <c r="N4" s="648"/>
      <c r="O4" s="646">
        <v>42939</v>
      </c>
      <c r="P4" s="647"/>
      <c r="Q4" s="648"/>
      <c r="R4" s="646">
        <v>42953</v>
      </c>
      <c r="S4" s="647"/>
      <c r="T4" s="648"/>
      <c r="U4" s="646">
        <v>42946</v>
      </c>
      <c r="V4" s="647"/>
      <c r="W4" s="648"/>
      <c r="X4" s="646">
        <v>42994</v>
      </c>
      <c r="Y4" s="647"/>
      <c r="Z4" s="648"/>
      <c r="AA4" s="791">
        <v>43008</v>
      </c>
      <c r="AB4" s="792"/>
      <c r="AC4" s="793"/>
      <c r="AD4" s="646">
        <v>42946</v>
      </c>
      <c r="AE4" s="647"/>
      <c r="AF4" s="648"/>
      <c r="AG4" s="613">
        <f>IF(AND($D7="",$G7="",$J7="",$M7="",$P7="",$S7="",$V7="",$Y7="",$AB7="",$AE7=""),"",SUM((COUNTIF($C7:$AF7,"○")),(COUNTIF($C7:$AF7,"●")),(COUNTIF($C7:$AF7,"△"))))</f>
        <v>9</v>
      </c>
      <c r="AH4" s="613">
        <f>IF(AND($D7="",$G7="",$J7="",$M7="",$P7="",$S7="",$V7="",$Y7="",$AB7="",$AE7=""),"",SUM($AP7:$AR7))</f>
        <v>16</v>
      </c>
      <c r="AI4" s="613">
        <f>IF(AND($D7="",$G7="",$J7="",$J7="",$M7="",$P7="",$S7="",$V7="",$Y7="",$AB7="",$AE7=""),"",COUNTIF(C7:AF7,"○"))</f>
        <v>5</v>
      </c>
      <c r="AJ4" s="613">
        <f>IF(AND($D7="",$G7="",$J7="",$J7="",$M7="",$P7="",$S7="",$V7="",$Y7="",$AB7="",$AE7=""),"",COUNTIF(C7:AF7,"●"))</f>
        <v>3</v>
      </c>
      <c r="AK4" s="613">
        <f>IF(AND($D7="",$G7="",$J7="",$J7="",$M7="",$P7="",$S7="",$V7="",$Y7="",$AB7="",$AE7=""),"",COUNTIF(C7:AF7,"△"))</f>
        <v>1</v>
      </c>
      <c r="AL4" s="613">
        <f>IF(AND($C7="",$F7="",$I7="",$L7="",$O7="",$R7="",$U7="",$X7="",$AA7="",$AD7=""),"",SUM($C7,$F7,$I7,$L7,$O7,$R7,$U7,$X7,$AA7,$AD7))</f>
        <v>19</v>
      </c>
      <c r="AM4" s="613">
        <f>IF(AND($E7="",$H7="",$K7="",$N7="",$Q7="",$T7="",$W7="",$Z7="",$AC7="",$AF7=""),"",SUM($E7,$H7,$K7,$N7,$Q7,$T7,$W7,$Z7,$AC7,$AF7))</f>
        <v>9</v>
      </c>
      <c r="AN4" s="613">
        <f>IF(AND($AL4="",$AM4=""),"",($AL4-$AM4))</f>
        <v>10</v>
      </c>
      <c r="AO4" s="616">
        <f>IF(AND($AG4=""),"",RANK(AV4,AV$4:AV$43))</f>
        <v>5</v>
      </c>
      <c r="AP4" s="11"/>
      <c r="AQ4" s="11"/>
      <c r="AS4" s="6"/>
      <c r="AT4" s="6"/>
      <c r="AU4" s="6"/>
      <c r="AV4" s="619">
        <f>_xlfn.IFERROR(AH4*1000000+AN4*100+AL4,"")</f>
        <v>16001019</v>
      </c>
    </row>
    <row r="5" spans="1:48" ht="19.5" customHeight="1">
      <c r="A5" s="593"/>
      <c r="B5" s="596"/>
      <c r="C5" s="601"/>
      <c r="D5" s="602"/>
      <c r="E5" s="603"/>
      <c r="F5" s="640">
        <v>0.5416666666666666</v>
      </c>
      <c r="G5" s="641"/>
      <c r="H5" s="642"/>
      <c r="I5" s="640">
        <v>0.6666666666666666</v>
      </c>
      <c r="J5" s="641"/>
      <c r="K5" s="642"/>
      <c r="L5" s="640">
        <v>0.6666666666666666</v>
      </c>
      <c r="M5" s="641"/>
      <c r="N5" s="642"/>
      <c r="O5" s="640">
        <v>0.5972222222222222</v>
      </c>
      <c r="P5" s="641"/>
      <c r="Q5" s="642"/>
      <c r="R5" s="640">
        <v>0.6180555555555556</v>
      </c>
      <c r="S5" s="641"/>
      <c r="T5" s="642"/>
      <c r="U5" s="640">
        <v>0.4375</v>
      </c>
      <c r="V5" s="641"/>
      <c r="W5" s="642"/>
      <c r="X5" s="640">
        <v>0.5833333333333334</v>
      </c>
      <c r="Y5" s="641"/>
      <c r="Z5" s="642"/>
      <c r="AA5" s="788">
        <v>0.625</v>
      </c>
      <c r="AB5" s="789"/>
      <c r="AC5" s="790"/>
      <c r="AD5" s="640">
        <v>0.4791666666666667</v>
      </c>
      <c r="AE5" s="641"/>
      <c r="AF5" s="642"/>
      <c r="AG5" s="614"/>
      <c r="AH5" s="614"/>
      <c r="AI5" s="614"/>
      <c r="AJ5" s="614"/>
      <c r="AK5" s="614"/>
      <c r="AL5" s="614"/>
      <c r="AM5" s="614"/>
      <c r="AN5" s="614"/>
      <c r="AO5" s="617"/>
      <c r="AP5" s="11"/>
      <c r="AQ5" s="11"/>
      <c r="AS5" s="6"/>
      <c r="AT5" s="6"/>
      <c r="AU5" s="6"/>
      <c r="AV5" s="619"/>
    </row>
    <row r="6" spans="1:48" ht="19.5" customHeight="1">
      <c r="A6" s="593"/>
      <c r="B6" s="596"/>
      <c r="C6" s="601"/>
      <c r="D6" s="602"/>
      <c r="E6" s="603"/>
      <c r="F6" s="652" t="s">
        <v>570</v>
      </c>
      <c r="G6" s="653"/>
      <c r="H6" s="654"/>
      <c r="I6" s="652" t="s">
        <v>571</v>
      </c>
      <c r="J6" s="653"/>
      <c r="K6" s="654"/>
      <c r="L6" s="652" t="s">
        <v>572</v>
      </c>
      <c r="M6" s="653"/>
      <c r="N6" s="654"/>
      <c r="O6" s="652" t="s">
        <v>572</v>
      </c>
      <c r="P6" s="653"/>
      <c r="Q6" s="654"/>
      <c r="R6" s="640" t="s">
        <v>573</v>
      </c>
      <c r="S6" s="641"/>
      <c r="T6" s="642"/>
      <c r="U6" s="640" t="s">
        <v>574</v>
      </c>
      <c r="V6" s="641"/>
      <c r="W6" s="642"/>
      <c r="X6" s="652" t="s">
        <v>571</v>
      </c>
      <c r="Y6" s="653"/>
      <c r="Z6" s="654"/>
      <c r="AA6" s="785" t="s">
        <v>575</v>
      </c>
      <c r="AB6" s="786"/>
      <c r="AC6" s="787"/>
      <c r="AD6" s="640" t="s">
        <v>574</v>
      </c>
      <c r="AE6" s="641"/>
      <c r="AF6" s="642"/>
      <c r="AG6" s="614"/>
      <c r="AH6" s="614"/>
      <c r="AI6" s="614"/>
      <c r="AJ6" s="614"/>
      <c r="AK6" s="614"/>
      <c r="AL6" s="614"/>
      <c r="AM6" s="614"/>
      <c r="AN6" s="614"/>
      <c r="AO6" s="617"/>
      <c r="AP6" s="11"/>
      <c r="AQ6" s="11"/>
      <c r="AS6" s="6"/>
      <c r="AT6" s="6"/>
      <c r="AU6" s="6"/>
      <c r="AV6" s="619"/>
    </row>
    <row r="7" spans="1:48" ht="24" customHeight="1">
      <c r="A7" s="594"/>
      <c r="B7" s="597"/>
      <c r="C7" s="604"/>
      <c r="D7" s="605"/>
      <c r="E7" s="606"/>
      <c r="F7" s="28">
        <v>0</v>
      </c>
      <c r="G7" s="29" t="str">
        <f>IF(AND($F7="",$H7=""),"",IF($F7&gt;$H7,"○",IF($F7=$H7,"△",IF($F7&lt;$H7,"●"))))</f>
        <v>●</v>
      </c>
      <c r="H7" s="30">
        <v>3</v>
      </c>
      <c r="I7" s="28">
        <v>0</v>
      </c>
      <c r="J7" s="29" t="str">
        <f>IF(AND($I7="",$K7=""),"",IF($I7&gt;$K7,"○",IF($I7=$K7,"△",IF($I7&lt;$K7,"●"))))</f>
        <v>●</v>
      </c>
      <c r="K7" s="30">
        <v>2</v>
      </c>
      <c r="L7" s="28">
        <v>1</v>
      </c>
      <c r="M7" s="29" t="s">
        <v>576</v>
      </c>
      <c r="N7" s="30">
        <v>1</v>
      </c>
      <c r="O7" s="28">
        <v>1</v>
      </c>
      <c r="P7" s="29" t="s">
        <v>577</v>
      </c>
      <c r="Q7" s="30">
        <v>2</v>
      </c>
      <c r="R7" s="28">
        <v>3</v>
      </c>
      <c r="S7" s="29" t="s">
        <v>578</v>
      </c>
      <c r="T7" s="30">
        <v>0</v>
      </c>
      <c r="U7" s="28">
        <v>3</v>
      </c>
      <c r="V7" s="29" t="s">
        <v>579</v>
      </c>
      <c r="W7" s="30">
        <v>0</v>
      </c>
      <c r="X7" s="28">
        <v>2</v>
      </c>
      <c r="Y7" s="29" t="s">
        <v>580</v>
      </c>
      <c r="Z7" s="30">
        <v>0</v>
      </c>
      <c r="AA7" s="28">
        <v>3</v>
      </c>
      <c r="AB7" s="29" t="s">
        <v>580</v>
      </c>
      <c r="AC7" s="30">
        <v>0</v>
      </c>
      <c r="AD7" s="28">
        <v>6</v>
      </c>
      <c r="AE7" s="29" t="s">
        <v>578</v>
      </c>
      <c r="AF7" s="30">
        <v>1</v>
      </c>
      <c r="AG7" s="615"/>
      <c r="AH7" s="615"/>
      <c r="AI7" s="615"/>
      <c r="AJ7" s="615"/>
      <c r="AK7" s="615"/>
      <c r="AL7" s="615"/>
      <c r="AM7" s="615"/>
      <c r="AN7" s="615"/>
      <c r="AO7" s="618"/>
      <c r="AP7" s="13">
        <f>COUNTIF(C7:AF7,"○")*3</f>
        <v>15</v>
      </c>
      <c r="AQ7" s="13">
        <f>COUNTIF(C7:AF7,"△")*1</f>
        <v>1</v>
      </c>
      <c r="AR7" s="13">
        <f>COUNTIF(C7:AF7,"●")*0</f>
        <v>0</v>
      </c>
      <c r="AS7" s="14" t="str">
        <f>B4</f>
        <v>クリストロア</v>
      </c>
      <c r="AT7" s="14">
        <f>IF(AND(AO4:AO43=""),"",VLOOKUP(1,AO4:AS43,5,0))</f>
      </c>
      <c r="AU7" s="6"/>
      <c r="AV7" s="619"/>
    </row>
    <row r="8" spans="1:48" ht="19.5" customHeight="1">
      <c r="A8" s="592">
        <v>2</v>
      </c>
      <c r="B8" s="595" t="s">
        <v>169</v>
      </c>
      <c r="C8" s="625">
        <f>IF(AND(F$4=""),"",F$4)</f>
        <v>42953</v>
      </c>
      <c r="D8" s="626"/>
      <c r="E8" s="627"/>
      <c r="F8" s="598"/>
      <c r="G8" s="599"/>
      <c r="H8" s="600"/>
      <c r="I8" s="646">
        <v>42953</v>
      </c>
      <c r="J8" s="647"/>
      <c r="K8" s="648"/>
      <c r="L8" s="646">
        <v>43015</v>
      </c>
      <c r="M8" s="647"/>
      <c r="N8" s="648"/>
      <c r="O8" s="646">
        <v>42924</v>
      </c>
      <c r="P8" s="647"/>
      <c r="Q8" s="648"/>
      <c r="R8" s="646">
        <v>42932</v>
      </c>
      <c r="S8" s="647"/>
      <c r="T8" s="648"/>
      <c r="U8" s="646">
        <v>42932</v>
      </c>
      <c r="V8" s="647"/>
      <c r="W8" s="648"/>
      <c r="X8" s="646">
        <v>42924</v>
      </c>
      <c r="Y8" s="647"/>
      <c r="Z8" s="648"/>
      <c r="AA8" s="791">
        <v>43015</v>
      </c>
      <c r="AB8" s="792"/>
      <c r="AC8" s="793"/>
      <c r="AD8" s="646">
        <v>42974</v>
      </c>
      <c r="AE8" s="647"/>
      <c r="AF8" s="648"/>
      <c r="AG8" s="613">
        <f>IF(AND($D11="",$G11="",$J11="",$M11="",$P11="",$S11="",$V11="",$Y11="",$AB11="",$AE11=""),"",SUM((COUNTIF($C11:$AF11,"○")),(COUNTIF($C11:$AF11,"●")),(COUNTIF($C11:$AF11,"△"))))</f>
        <v>9</v>
      </c>
      <c r="AH8" s="613">
        <f>IF(AND($D11="",$G11="",$J11="",$M11="",$P11="",$S11="",$V11="",$Y11="",$AB11="",$AE11=""),"",SUM($AP11:$AR11))</f>
        <v>27</v>
      </c>
      <c r="AI8" s="613">
        <f>IF(AND($D11="",$G11="",$J11="",$J11="",$M11="",$P11="",$S11="",$V11="",$Y11="",$AB11="",$AE11=""),"",COUNTIF(C11:AF11,"○"))</f>
        <v>9</v>
      </c>
      <c r="AJ8" s="613">
        <f>IF(AND($D11="",$G11="",$J11="",$J11="",$M11="",$P11="",$S11="",$V11="",$Y11="",$AB11="",$AE11=""),"",COUNTIF(C11:AF11,"●"))</f>
        <v>0</v>
      </c>
      <c r="AK8" s="613">
        <f>IF(AND($D11="",$G11="",$J11="",$J11="",$M11="",$P11="",$S11="",$V11="",$Y11="",$AB11="",$AE11=""),"",COUNTIF(C11:AF11,"△"))</f>
        <v>0</v>
      </c>
      <c r="AL8" s="613">
        <f>IF(AND($C11="",$F11="",$I11="",$L11="",$O11="",$R11="",$U11="",$X11="",$AA11="",$AD11=""),"",SUM($C11,$F11,$I11,$L11,$O11,$R11,$U11,$X11,$AA11,$AD11))</f>
        <v>57</v>
      </c>
      <c r="AM8" s="613">
        <f>IF(AND($E11="",$H11="",$K11="",$N11="",$Q11="",$T11="",$W11="",$Z11="",$AC11="",$AF11=""),"",SUM($E11,$H11,$K11,$N11,$Q11,$T11,$W11,$Z11,$AC11,$AF11))</f>
        <v>4</v>
      </c>
      <c r="AN8" s="613">
        <f>IF(AND($AL8="",$AM8=""),"",($AL8-$AM8))</f>
        <v>53</v>
      </c>
      <c r="AO8" s="616">
        <f>IF(AND($AG8=""),"",RANK(AV8,AV$4:AV$43))</f>
        <v>1</v>
      </c>
      <c r="AP8" s="11"/>
      <c r="AQ8" s="11"/>
      <c r="AS8" s="6"/>
      <c r="AT8" s="6"/>
      <c r="AU8" s="6"/>
      <c r="AV8" s="619">
        <f>_xlfn.IFERROR(AH8*1000000+AN8*100+AL8,"")</f>
        <v>27005357</v>
      </c>
    </row>
    <row r="9" spans="1:48" ht="19.5" customHeight="1">
      <c r="A9" s="593"/>
      <c r="B9" s="596"/>
      <c r="C9" s="632">
        <f>IF(AND(F$5=""),"",F$5)</f>
        <v>0.5416666666666666</v>
      </c>
      <c r="D9" s="633"/>
      <c r="E9" s="634"/>
      <c r="F9" s="601"/>
      <c r="G9" s="602"/>
      <c r="H9" s="603"/>
      <c r="I9" s="640">
        <v>0.5694444444444444</v>
      </c>
      <c r="J9" s="641"/>
      <c r="K9" s="642"/>
      <c r="L9" s="640">
        <v>0.5416666666666666</v>
      </c>
      <c r="M9" s="641"/>
      <c r="N9" s="642"/>
      <c r="O9" s="640">
        <v>0.4583333333333333</v>
      </c>
      <c r="P9" s="641"/>
      <c r="Q9" s="642"/>
      <c r="R9" s="640">
        <v>0.625</v>
      </c>
      <c r="S9" s="641"/>
      <c r="T9" s="642"/>
      <c r="U9" s="640">
        <v>0.5416666666666666</v>
      </c>
      <c r="V9" s="641"/>
      <c r="W9" s="642"/>
      <c r="X9" s="640">
        <v>0.375</v>
      </c>
      <c r="Y9" s="641"/>
      <c r="Z9" s="642"/>
      <c r="AA9" s="788">
        <v>0.625</v>
      </c>
      <c r="AB9" s="789"/>
      <c r="AC9" s="790"/>
      <c r="AD9" s="640">
        <v>0.3680555555555556</v>
      </c>
      <c r="AE9" s="641"/>
      <c r="AF9" s="642"/>
      <c r="AG9" s="614"/>
      <c r="AH9" s="614"/>
      <c r="AI9" s="614"/>
      <c r="AJ9" s="614"/>
      <c r="AK9" s="614"/>
      <c r="AL9" s="614"/>
      <c r="AM9" s="614"/>
      <c r="AN9" s="614"/>
      <c r="AO9" s="617"/>
      <c r="AP9" s="11"/>
      <c r="AQ9" s="11"/>
      <c r="AS9" s="6"/>
      <c r="AT9" s="6"/>
      <c r="AU9" s="6"/>
      <c r="AV9" s="619"/>
    </row>
    <row r="10" spans="1:48" ht="19.5" customHeight="1">
      <c r="A10" s="593"/>
      <c r="B10" s="596"/>
      <c r="C10" s="629" t="str">
        <f>IF(AND(F$6=""),"",F$6)</f>
        <v>東久留米７小</v>
      </c>
      <c r="D10" s="630"/>
      <c r="E10" s="631"/>
      <c r="F10" s="601"/>
      <c r="G10" s="602"/>
      <c r="H10" s="603"/>
      <c r="I10" s="652" t="s">
        <v>581</v>
      </c>
      <c r="J10" s="653"/>
      <c r="K10" s="654"/>
      <c r="L10" s="652" t="s">
        <v>582</v>
      </c>
      <c r="M10" s="653"/>
      <c r="N10" s="654"/>
      <c r="O10" s="652" t="s">
        <v>583</v>
      </c>
      <c r="P10" s="653"/>
      <c r="Q10" s="654"/>
      <c r="R10" s="652" t="s">
        <v>583</v>
      </c>
      <c r="S10" s="653"/>
      <c r="T10" s="654"/>
      <c r="U10" s="652" t="s">
        <v>583</v>
      </c>
      <c r="V10" s="653"/>
      <c r="W10" s="654"/>
      <c r="X10" s="652" t="s">
        <v>583</v>
      </c>
      <c r="Y10" s="653"/>
      <c r="Z10" s="654"/>
      <c r="AA10" s="785" t="s">
        <v>584</v>
      </c>
      <c r="AB10" s="786"/>
      <c r="AC10" s="787"/>
      <c r="AD10" s="652" t="s">
        <v>585</v>
      </c>
      <c r="AE10" s="653"/>
      <c r="AF10" s="654"/>
      <c r="AG10" s="614"/>
      <c r="AH10" s="614"/>
      <c r="AI10" s="614"/>
      <c r="AJ10" s="614"/>
      <c r="AK10" s="614"/>
      <c r="AL10" s="614"/>
      <c r="AM10" s="614"/>
      <c r="AN10" s="614"/>
      <c r="AO10" s="617"/>
      <c r="AP10" s="11"/>
      <c r="AQ10" s="11"/>
      <c r="AS10" s="6"/>
      <c r="AT10" s="6"/>
      <c r="AU10" s="6"/>
      <c r="AV10" s="619"/>
    </row>
    <row r="11" spans="1:48" ht="24" customHeight="1">
      <c r="A11" s="594"/>
      <c r="B11" s="597"/>
      <c r="C11" s="12">
        <f>IF(AND(H$7=""),"",H$7)</f>
        <v>3</v>
      </c>
      <c r="D11" s="16" t="str">
        <f>IF(AND($C11="",$E11=""),"",IF($C11&gt;$E11,"○",IF($C11=$E11,"△",IF($C11&lt;$E11,"●"))))</f>
        <v>○</v>
      </c>
      <c r="E11" s="17">
        <f>IF(AND(F$7=""),"",F$7)</f>
        <v>0</v>
      </c>
      <c r="F11" s="604"/>
      <c r="G11" s="605"/>
      <c r="H11" s="606"/>
      <c r="I11" s="28">
        <v>3</v>
      </c>
      <c r="J11" s="29" t="str">
        <f>IF(AND($I11="",$K11=""),"",IF($I11&gt;$K11,"○",IF($I11=$K11,"△",IF($I11&lt;$K11,"●"))))</f>
        <v>○</v>
      </c>
      <c r="K11" s="30">
        <v>1</v>
      </c>
      <c r="L11" s="28">
        <v>3</v>
      </c>
      <c r="M11" s="29" t="s">
        <v>586</v>
      </c>
      <c r="N11" s="30">
        <v>0</v>
      </c>
      <c r="O11" s="28">
        <v>7</v>
      </c>
      <c r="P11" s="29" t="s">
        <v>586</v>
      </c>
      <c r="Q11" s="30">
        <v>3</v>
      </c>
      <c r="R11" s="28">
        <v>4</v>
      </c>
      <c r="S11" s="29" t="s">
        <v>580</v>
      </c>
      <c r="T11" s="30">
        <v>0</v>
      </c>
      <c r="U11" s="573">
        <v>4</v>
      </c>
      <c r="V11" s="29" t="s">
        <v>580</v>
      </c>
      <c r="W11" s="30">
        <v>0</v>
      </c>
      <c r="X11" s="28">
        <v>15</v>
      </c>
      <c r="Y11" s="29" t="s">
        <v>580</v>
      </c>
      <c r="Z11" s="30">
        <v>0</v>
      </c>
      <c r="AA11" s="574">
        <v>6</v>
      </c>
      <c r="AB11" s="575" t="s">
        <v>16</v>
      </c>
      <c r="AC11" s="576">
        <v>0</v>
      </c>
      <c r="AD11" s="28">
        <v>12</v>
      </c>
      <c r="AE11" s="29" t="s">
        <v>586</v>
      </c>
      <c r="AF11" s="30">
        <v>0</v>
      </c>
      <c r="AG11" s="615"/>
      <c r="AH11" s="615"/>
      <c r="AI11" s="615"/>
      <c r="AJ11" s="615"/>
      <c r="AK11" s="615"/>
      <c r="AL11" s="615"/>
      <c r="AM11" s="615"/>
      <c r="AN11" s="615"/>
      <c r="AO11" s="618"/>
      <c r="AP11" s="13">
        <f>COUNTIF(C11:AF11,"○")*3</f>
        <v>27</v>
      </c>
      <c r="AQ11" s="13">
        <f>COUNTIF(C11:AF11,"△")*1</f>
        <v>0</v>
      </c>
      <c r="AR11" s="13">
        <f>COUNTIF(C11:AF11,"●")*0</f>
        <v>0</v>
      </c>
      <c r="AS11" s="14" t="str">
        <f>B8</f>
        <v>滝山JFC</v>
      </c>
      <c r="AT11" s="14"/>
      <c r="AU11" s="6"/>
      <c r="AV11" s="619"/>
    </row>
    <row r="12" spans="1:48" ht="19.5" customHeight="1">
      <c r="A12" s="592">
        <v>3</v>
      </c>
      <c r="B12" s="595" t="s">
        <v>174</v>
      </c>
      <c r="C12" s="625">
        <f>IF(AND($I$4=""),"",$I$4)</f>
        <v>42994</v>
      </c>
      <c r="D12" s="626"/>
      <c r="E12" s="627"/>
      <c r="F12" s="625">
        <f>IF(AND($I$8=""),"",$I$8)</f>
        <v>42953</v>
      </c>
      <c r="G12" s="626"/>
      <c r="H12" s="627"/>
      <c r="I12" s="598"/>
      <c r="J12" s="599"/>
      <c r="K12" s="600"/>
      <c r="L12" s="646">
        <v>42939</v>
      </c>
      <c r="M12" s="647"/>
      <c r="N12" s="648"/>
      <c r="O12" s="646">
        <v>42939</v>
      </c>
      <c r="P12" s="647"/>
      <c r="Q12" s="648"/>
      <c r="R12" s="646">
        <v>42953</v>
      </c>
      <c r="S12" s="647"/>
      <c r="T12" s="648"/>
      <c r="U12" s="791">
        <v>43008</v>
      </c>
      <c r="V12" s="792"/>
      <c r="W12" s="793"/>
      <c r="X12" s="646">
        <v>42932</v>
      </c>
      <c r="Y12" s="647"/>
      <c r="Z12" s="648"/>
      <c r="AA12" s="791">
        <v>43008</v>
      </c>
      <c r="AB12" s="792"/>
      <c r="AC12" s="793"/>
      <c r="AD12" s="646">
        <v>42932</v>
      </c>
      <c r="AE12" s="647"/>
      <c r="AF12" s="648"/>
      <c r="AG12" s="613">
        <f>IF(AND($D15="",$G15="",$J15="",$M15="",$P15="",$S15="",$V15="",$Y15="",$AB15="",$AE15=""),"",SUM((COUNTIF($C15:$AF15,"○")),(COUNTIF($C15:$AF15,"●")),(COUNTIF($C15:$AF15,"△"))))</f>
        <v>9</v>
      </c>
      <c r="AH12" s="613">
        <f>IF(AND($D15="",$G15="",$J15="",$M15="",$P15="",$S15="",$V15="",$Y15="",$AB15="",$AE15=""),"",SUM($AP15:$AR15))</f>
        <v>22</v>
      </c>
      <c r="AI12" s="613">
        <f>IF(AND($D15="",$G15="",$J15="",$J15="",$M15="",$P15="",$S15="",$V15="",$Y15="",$AB15="",$AE15=""),"",COUNTIF(C15:AF15,"○"))</f>
        <v>7</v>
      </c>
      <c r="AJ12" s="613">
        <f>IF(AND($D15="",$G15="",$J15="",$J15="",$M15="",$P15="",$S15="",$V15="",$Y15="",$AB15="",$AE15=""),"",COUNTIF(C15:AF15,"●"))</f>
        <v>1</v>
      </c>
      <c r="AK12" s="613">
        <f>IF(AND($D15="",$G15="",$J15="",$J15="",$M15="",$P15="",$S15="",$V15="",$Y15="",$AB15="",$AE15=""),"",COUNTIF(C15:AF15,"△"))</f>
        <v>1</v>
      </c>
      <c r="AL12" s="613">
        <f>IF(AND($C15="",$F15="",$I15="",$L15="",$O15="",$R15="",$U15="",$X15="",$AA15="",$AD15=""),"",SUM($C15,$F15,$I15,$L15,$O15,$R15,$U15,$X15,$AA15,$AD15))</f>
        <v>44</v>
      </c>
      <c r="AM12" s="613">
        <f>IF(AND($E15="",$H15="",$K15="",$N15="",$Q15="",$T15="",$W15="",$Z15="",$AC15="",$AF15=""),"",SUM($E15,$H15,$K15,$N15,$Q15,$T15,$W15,$Z15,$AC15,$AF15))</f>
        <v>5</v>
      </c>
      <c r="AN12" s="613">
        <f>IF(AND($AL12="",$AM12=""),"",($AL12-$AM12))</f>
        <v>39</v>
      </c>
      <c r="AO12" s="616">
        <f>IF(AND($AG12=""),"",RANK(AV12,AV$4:AV$43))</f>
        <v>2</v>
      </c>
      <c r="AP12" s="11"/>
      <c r="AQ12" s="11"/>
      <c r="AS12" s="6"/>
      <c r="AT12" s="6"/>
      <c r="AU12" s="6"/>
      <c r="AV12" s="619">
        <f>_xlfn.IFERROR(AH12*1000000+AN12*100+AL12,"")</f>
        <v>22003944</v>
      </c>
    </row>
    <row r="13" spans="1:48" ht="19.5" customHeight="1">
      <c r="A13" s="593"/>
      <c r="B13" s="596"/>
      <c r="C13" s="632">
        <f>IF(AND($I$5=""),"",$I$5)</f>
        <v>0.6666666666666666</v>
      </c>
      <c r="D13" s="633"/>
      <c r="E13" s="634"/>
      <c r="F13" s="632">
        <f>IF(AND($I$9=""),"",$I$9)</f>
        <v>0.5694444444444444</v>
      </c>
      <c r="G13" s="633"/>
      <c r="H13" s="634"/>
      <c r="I13" s="601"/>
      <c r="J13" s="602"/>
      <c r="K13" s="603"/>
      <c r="L13" s="640">
        <v>0.5625</v>
      </c>
      <c r="M13" s="641"/>
      <c r="N13" s="642"/>
      <c r="O13" s="640">
        <v>0.6319444444444444</v>
      </c>
      <c r="P13" s="641"/>
      <c r="Q13" s="642"/>
      <c r="R13" s="640">
        <v>0.576388888888889</v>
      </c>
      <c r="S13" s="641"/>
      <c r="T13" s="642"/>
      <c r="U13" s="788">
        <v>0.5416666666666666</v>
      </c>
      <c r="V13" s="789"/>
      <c r="W13" s="790"/>
      <c r="X13" s="640">
        <v>0.4375</v>
      </c>
      <c r="Y13" s="641"/>
      <c r="Z13" s="642"/>
      <c r="AA13" s="788">
        <v>0.5833333333333334</v>
      </c>
      <c r="AB13" s="789"/>
      <c r="AC13" s="790"/>
      <c r="AD13" s="640">
        <v>0.3958333333333333</v>
      </c>
      <c r="AE13" s="641"/>
      <c r="AF13" s="642"/>
      <c r="AG13" s="614"/>
      <c r="AH13" s="614"/>
      <c r="AI13" s="614"/>
      <c r="AJ13" s="614"/>
      <c r="AK13" s="614"/>
      <c r="AL13" s="614"/>
      <c r="AM13" s="614"/>
      <c r="AN13" s="614"/>
      <c r="AO13" s="617"/>
      <c r="AP13" s="11"/>
      <c r="AQ13" s="11"/>
      <c r="AS13" s="6"/>
      <c r="AT13" s="6"/>
      <c r="AU13" s="6"/>
      <c r="AV13" s="619"/>
    </row>
    <row r="14" spans="1:48" ht="19.5" customHeight="1">
      <c r="A14" s="593"/>
      <c r="B14" s="596"/>
      <c r="C14" s="629" t="str">
        <f>IF(AND($I$6=""),"",$I$6)</f>
        <v>向台</v>
      </c>
      <c r="D14" s="630"/>
      <c r="E14" s="631"/>
      <c r="F14" s="629" t="str">
        <f>IF(AND($I$10=""),"",$I$10)</f>
        <v>東久留米7小</v>
      </c>
      <c r="G14" s="630"/>
      <c r="H14" s="631"/>
      <c r="I14" s="601"/>
      <c r="J14" s="602"/>
      <c r="K14" s="603"/>
      <c r="L14" s="652" t="s">
        <v>572</v>
      </c>
      <c r="M14" s="653"/>
      <c r="N14" s="654"/>
      <c r="O14" s="652" t="s">
        <v>572</v>
      </c>
      <c r="P14" s="653"/>
      <c r="Q14" s="654"/>
      <c r="R14" s="652" t="s">
        <v>585</v>
      </c>
      <c r="S14" s="653"/>
      <c r="T14" s="654"/>
      <c r="U14" s="785" t="s">
        <v>587</v>
      </c>
      <c r="V14" s="786"/>
      <c r="W14" s="787"/>
      <c r="X14" s="652" t="s">
        <v>588</v>
      </c>
      <c r="Y14" s="653"/>
      <c r="Z14" s="654"/>
      <c r="AA14" s="785" t="s">
        <v>587</v>
      </c>
      <c r="AB14" s="786"/>
      <c r="AC14" s="787"/>
      <c r="AD14" s="652" t="s">
        <v>588</v>
      </c>
      <c r="AE14" s="653"/>
      <c r="AF14" s="654"/>
      <c r="AG14" s="614"/>
      <c r="AH14" s="614"/>
      <c r="AI14" s="614"/>
      <c r="AJ14" s="614"/>
      <c r="AK14" s="614"/>
      <c r="AL14" s="614"/>
      <c r="AM14" s="614"/>
      <c r="AN14" s="614"/>
      <c r="AO14" s="617"/>
      <c r="AP14" s="11"/>
      <c r="AQ14" s="11"/>
      <c r="AS14" s="6"/>
      <c r="AT14" s="6"/>
      <c r="AU14" s="6"/>
      <c r="AV14" s="619"/>
    </row>
    <row r="15" spans="1:48" ht="24" customHeight="1">
      <c r="A15" s="594"/>
      <c r="B15" s="597"/>
      <c r="C15" s="12">
        <f>IF(AND(K$7=""),"",K$7)</f>
        <v>2</v>
      </c>
      <c r="D15" s="16" t="str">
        <f>IF(AND($C15="",$E15=""),"",IF($C15&gt;$E15,"○",IF($C15=$E15,"△",IF($C15&lt;$E15,"●"))))</f>
        <v>○</v>
      </c>
      <c r="E15" s="17">
        <f>IF(AND(I$7=""),"",I$7)</f>
        <v>0</v>
      </c>
      <c r="F15" s="12">
        <f>IF(AND(K$11=""),"",K$11)</f>
        <v>1</v>
      </c>
      <c r="G15" s="16" t="str">
        <f>IF(AND($F15="",$H15=""),"",IF($F15&gt;$H15,"○",IF($F15=$H15,"△",IF($F15&lt;$H15,"●"))))</f>
        <v>●</v>
      </c>
      <c r="H15" s="17">
        <f>IF(AND(I$11=""),"",I$11)</f>
        <v>3</v>
      </c>
      <c r="I15" s="604"/>
      <c r="J15" s="605"/>
      <c r="K15" s="606"/>
      <c r="L15" s="28">
        <v>2</v>
      </c>
      <c r="M15" s="29" t="s">
        <v>579</v>
      </c>
      <c r="N15" s="30">
        <v>1</v>
      </c>
      <c r="O15" s="28">
        <v>4</v>
      </c>
      <c r="P15" s="29" t="s">
        <v>586</v>
      </c>
      <c r="Q15" s="30">
        <v>0</v>
      </c>
      <c r="R15" s="28">
        <v>4</v>
      </c>
      <c r="S15" s="29" t="s">
        <v>579</v>
      </c>
      <c r="T15" s="30">
        <v>0</v>
      </c>
      <c r="U15" s="28">
        <v>1</v>
      </c>
      <c r="V15" s="29" t="s">
        <v>589</v>
      </c>
      <c r="W15" s="30">
        <v>1</v>
      </c>
      <c r="X15" s="28">
        <v>12</v>
      </c>
      <c r="Y15" s="29" t="s">
        <v>586</v>
      </c>
      <c r="Z15" s="30">
        <v>0</v>
      </c>
      <c r="AA15" s="28">
        <v>6</v>
      </c>
      <c r="AB15" s="29" t="s">
        <v>586</v>
      </c>
      <c r="AC15" s="30">
        <v>0</v>
      </c>
      <c r="AD15" s="28">
        <v>12</v>
      </c>
      <c r="AE15" s="29" t="s">
        <v>590</v>
      </c>
      <c r="AF15" s="30">
        <v>0</v>
      </c>
      <c r="AG15" s="615"/>
      <c r="AH15" s="615"/>
      <c r="AI15" s="615"/>
      <c r="AJ15" s="615"/>
      <c r="AK15" s="615"/>
      <c r="AL15" s="615"/>
      <c r="AM15" s="615"/>
      <c r="AN15" s="615"/>
      <c r="AO15" s="618"/>
      <c r="AP15" s="13">
        <f>COUNTIF(C15:AF15,"○")*3</f>
        <v>21</v>
      </c>
      <c r="AQ15" s="13">
        <f>COUNTIF(C15:AF15,"△")*1</f>
        <v>1</v>
      </c>
      <c r="AR15" s="13">
        <f>COUNTIF(C15:AF15,"●")*0</f>
        <v>0</v>
      </c>
      <c r="AS15" s="14" t="str">
        <f>B12</f>
        <v>エスアール</v>
      </c>
      <c r="AT15" s="14"/>
      <c r="AU15" s="6"/>
      <c r="AV15" s="619"/>
    </row>
    <row r="16" spans="1:48" ht="19.5" customHeight="1">
      <c r="A16" s="592">
        <v>4</v>
      </c>
      <c r="B16" s="595" t="s">
        <v>566</v>
      </c>
      <c r="C16" s="625">
        <f>IF(AND($L$4=""),"",$L$4)</f>
        <v>42939</v>
      </c>
      <c r="D16" s="626"/>
      <c r="E16" s="627"/>
      <c r="F16" s="625">
        <f>IF(AND($L$8=""),"",$L$8)</f>
        <v>43015</v>
      </c>
      <c r="G16" s="626"/>
      <c r="H16" s="627"/>
      <c r="I16" s="625">
        <f>IF(AND($L$12=""),"",$L$12)</f>
        <v>42939</v>
      </c>
      <c r="J16" s="626"/>
      <c r="K16" s="627"/>
      <c r="L16" s="598"/>
      <c r="M16" s="599"/>
      <c r="N16" s="600"/>
      <c r="O16" s="646">
        <v>42981</v>
      </c>
      <c r="P16" s="647"/>
      <c r="Q16" s="648"/>
      <c r="R16" s="646">
        <v>42946</v>
      </c>
      <c r="S16" s="647"/>
      <c r="T16" s="648"/>
      <c r="U16" s="646">
        <v>42953</v>
      </c>
      <c r="V16" s="647"/>
      <c r="W16" s="648"/>
      <c r="X16" s="646">
        <v>42953</v>
      </c>
      <c r="Y16" s="647"/>
      <c r="Z16" s="648"/>
      <c r="AA16" s="646">
        <v>42946</v>
      </c>
      <c r="AB16" s="647"/>
      <c r="AC16" s="648"/>
      <c r="AD16" s="646">
        <v>42981</v>
      </c>
      <c r="AE16" s="647"/>
      <c r="AF16" s="648"/>
      <c r="AG16" s="613">
        <f>IF(AND($D19="",$G19="",$J19="",$M19="",$P19="",$S19="",$V19="",$Y19="",$AB19="",$AE19=""),"",SUM((COUNTIF($C19:$AF19,"○")),(COUNTIF($C19:$AF19,"●")),(COUNTIF($C19:$AF19,"△"))))</f>
        <v>9</v>
      </c>
      <c r="AH16" s="613">
        <f>IF(AND($D19="",$G19="",$J19="",$M19="",$P19="",$S19="",$V19="",$Y19="",$AB19="",$AE19=""),"",SUM($AP19:$AR19))</f>
        <v>16</v>
      </c>
      <c r="AI16" s="613">
        <f>IF(AND($D19="",$G19="",$J19="",$J19="",$M19="",$P19="",$S19="",$V19="",$Y19="",$AB19="",$AE19=""),"",COUNTIF(C19:AF19,"○"))</f>
        <v>5</v>
      </c>
      <c r="AJ16" s="613">
        <f>IF(AND($D19="",$G19="",$J19="",$J19="",$M19="",$P19="",$S19="",$V19="",$Y19="",$AB19="",$AE19=""),"",COUNTIF(C19:AF19,"●"))</f>
        <v>3</v>
      </c>
      <c r="AK16" s="613">
        <f>IF(AND($D19="",$G19="",$J19="",$J19="",$M19="",$P19="",$S19="",$V19="",$Y19="",$AB19="",$AE19=""),"",COUNTIF(C19:AF19,"△"))</f>
        <v>1</v>
      </c>
      <c r="AL16" s="613">
        <f>IF(AND($C19="",$F19="",$I19="",$L19="",$O19="",$R19="",$U19="",$X19="",$AA19="",$AD19=""),"",SUM($C19,$F19,$I19,$L19,$O19,$R19,$U19,$X19,$AA19,$AD19))</f>
        <v>29</v>
      </c>
      <c r="AM16" s="613">
        <f>IF(AND($E19="",$H19="",$K19="",$N19="",$Q19="",$T19="",$W19="",$Z19="",$AC19="",$AF19=""),"",SUM($E19,$H19,$K19,$N19,$Q19,$T19,$W19,$Z19,$AC19,$AF19))</f>
        <v>10</v>
      </c>
      <c r="AN16" s="613">
        <f>IF(AND($AL16="",$AM16=""),"",($AL16-$AM16))</f>
        <v>19</v>
      </c>
      <c r="AO16" s="616">
        <f>IF(AND($AG16=""),"",RANK(AV16,AV$4:AV$43))</f>
        <v>3</v>
      </c>
      <c r="AP16" s="11"/>
      <c r="AQ16" s="11"/>
      <c r="AS16" s="6"/>
      <c r="AT16" s="6"/>
      <c r="AU16" s="6"/>
      <c r="AV16" s="619">
        <f>_xlfn.IFERROR(AH16*1000000+AN16*100+AL16,"")</f>
        <v>16001929</v>
      </c>
    </row>
    <row r="17" spans="1:48" ht="19.5" customHeight="1">
      <c r="A17" s="593"/>
      <c r="B17" s="596"/>
      <c r="C17" s="632">
        <f>IF(AND($L$5=""),"",$L$5)</f>
        <v>0.6666666666666666</v>
      </c>
      <c r="D17" s="633"/>
      <c r="E17" s="634"/>
      <c r="F17" s="632">
        <f>IF(AND($L$9=""),"",$L$9)</f>
        <v>0.5416666666666666</v>
      </c>
      <c r="G17" s="633"/>
      <c r="H17" s="634"/>
      <c r="I17" s="632">
        <f>IF(AND($L$13=""),"",$L$13)</f>
        <v>0.5625</v>
      </c>
      <c r="J17" s="633"/>
      <c r="K17" s="634"/>
      <c r="L17" s="601"/>
      <c r="M17" s="602"/>
      <c r="N17" s="603"/>
      <c r="O17" s="640">
        <v>0.5625</v>
      </c>
      <c r="P17" s="641"/>
      <c r="Q17" s="642"/>
      <c r="R17" s="640">
        <v>0.4375</v>
      </c>
      <c r="S17" s="641"/>
      <c r="T17" s="642"/>
      <c r="U17" s="640">
        <v>0.5625</v>
      </c>
      <c r="V17" s="641"/>
      <c r="W17" s="642"/>
      <c r="X17" s="640">
        <v>0.6736111111111112</v>
      </c>
      <c r="Y17" s="641"/>
      <c r="Z17" s="642"/>
      <c r="AA17" s="640">
        <v>0.4791666666666667</v>
      </c>
      <c r="AB17" s="641"/>
      <c r="AC17" s="642"/>
      <c r="AD17" s="640">
        <v>0.6736111111111112</v>
      </c>
      <c r="AE17" s="641"/>
      <c r="AF17" s="642"/>
      <c r="AG17" s="614"/>
      <c r="AH17" s="614"/>
      <c r="AI17" s="614"/>
      <c r="AJ17" s="614"/>
      <c r="AK17" s="614"/>
      <c r="AL17" s="614"/>
      <c r="AM17" s="614"/>
      <c r="AN17" s="614"/>
      <c r="AO17" s="617"/>
      <c r="AP17" s="11"/>
      <c r="AQ17" s="11"/>
      <c r="AS17" s="6"/>
      <c r="AT17" s="6"/>
      <c r="AU17" s="6"/>
      <c r="AV17" s="619"/>
    </row>
    <row r="18" spans="1:48" ht="19.5" customHeight="1">
      <c r="A18" s="593"/>
      <c r="B18" s="596"/>
      <c r="C18" s="629" t="str">
        <f>IF(AND($L$6=""),"",$L$6)</f>
        <v>小金井３小</v>
      </c>
      <c r="D18" s="630"/>
      <c r="E18" s="631"/>
      <c r="F18" s="629" t="str">
        <f>IF(AND($L$10=""),"",$L$10)</f>
        <v>東久留米下里</v>
      </c>
      <c r="G18" s="630"/>
      <c r="H18" s="631"/>
      <c r="I18" s="629" t="str">
        <f>IF(AND($L$14=""),"",$L$14)</f>
        <v>小金井３小</v>
      </c>
      <c r="J18" s="630"/>
      <c r="K18" s="631"/>
      <c r="L18" s="601"/>
      <c r="M18" s="602"/>
      <c r="N18" s="603"/>
      <c r="O18" s="652" t="s">
        <v>572</v>
      </c>
      <c r="P18" s="653"/>
      <c r="Q18" s="654"/>
      <c r="R18" s="640" t="s">
        <v>574</v>
      </c>
      <c r="S18" s="641"/>
      <c r="T18" s="642"/>
      <c r="U18" s="652" t="s">
        <v>591</v>
      </c>
      <c r="V18" s="653"/>
      <c r="W18" s="654"/>
      <c r="X18" s="652" t="s">
        <v>591</v>
      </c>
      <c r="Y18" s="653"/>
      <c r="Z18" s="654"/>
      <c r="AA18" s="640" t="s">
        <v>574</v>
      </c>
      <c r="AB18" s="641"/>
      <c r="AC18" s="642"/>
      <c r="AD18" s="640" t="s">
        <v>591</v>
      </c>
      <c r="AE18" s="641"/>
      <c r="AF18" s="642"/>
      <c r="AG18" s="614"/>
      <c r="AH18" s="614"/>
      <c r="AI18" s="614"/>
      <c r="AJ18" s="614"/>
      <c r="AK18" s="614"/>
      <c r="AL18" s="614"/>
      <c r="AM18" s="614"/>
      <c r="AN18" s="614"/>
      <c r="AO18" s="617"/>
      <c r="AP18" s="11"/>
      <c r="AQ18" s="11"/>
      <c r="AS18" s="6"/>
      <c r="AT18" s="6"/>
      <c r="AU18" s="6"/>
      <c r="AV18" s="619"/>
    </row>
    <row r="19" spans="1:48" ht="24" customHeight="1">
      <c r="A19" s="594"/>
      <c r="B19" s="597"/>
      <c r="C19" s="12">
        <f>IF(AND(N$7=""),"",N$7)</f>
        <v>1</v>
      </c>
      <c r="D19" s="16" t="str">
        <f>IF(AND($C19="",$E19=""),"",IF($C19&gt;$E19,"○",IF($C19=$E19,"△",IF($C19&lt;$E19,"●"))))</f>
        <v>△</v>
      </c>
      <c r="E19" s="17">
        <f>IF(AND(L$7=""),"",L$7)</f>
        <v>1</v>
      </c>
      <c r="F19" s="12">
        <f>IF(AND(N$11=""),"",N$11)</f>
        <v>0</v>
      </c>
      <c r="G19" s="16" t="str">
        <f>IF(AND($F19="",$H19=""),"",IF($F19&gt;$H19,"○",IF($F19=$H19,"△",IF($F19&lt;$H19,"●"))))</f>
        <v>●</v>
      </c>
      <c r="H19" s="17">
        <f>IF(AND(L$11=""),"",L$11)</f>
        <v>3</v>
      </c>
      <c r="I19" s="12">
        <f>IF(AND(N$15=""),"",N$15)</f>
        <v>1</v>
      </c>
      <c r="J19" s="16" t="str">
        <f>IF(AND($I19="",$K19=""),"",IF($I19&gt;$K19,"○",IF($I19=$K19,"△",IF($I19&lt;$K19,"●"))))</f>
        <v>●</v>
      </c>
      <c r="K19" s="17">
        <f>IF(AND(L$15=""),"",L$15)</f>
        <v>2</v>
      </c>
      <c r="L19" s="604"/>
      <c r="M19" s="605"/>
      <c r="N19" s="606"/>
      <c r="O19" s="28">
        <v>3</v>
      </c>
      <c r="P19" s="29" t="s">
        <v>579</v>
      </c>
      <c r="Q19" s="30">
        <v>0</v>
      </c>
      <c r="R19" s="28">
        <v>6</v>
      </c>
      <c r="S19" s="29" t="s">
        <v>586</v>
      </c>
      <c r="T19" s="30">
        <v>1</v>
      </c>
      <c r="U19" s="28">
        <v>3</v>
      </c>
      <c r="V19" s="29" t="s">
        <v>579</v>
      </c>
      <c r="W19" s="30">
        <v>1</v>
      </c>
      <c r="X19" s="28">
        <v>5</v>
      </c>
      <c r="Y19" s="29" t="s">
        <v>586</v>
      </c>
      <c r="Z19" s="30">
        <v>1</v>
      </c>
      <c r="AA19" s="28">
        <v>0</v>
      </c>
      <c r="AB19" s="29" t="s">
        <v>592</v>
      </c>
      <c r="AC19" s="30">
        <v>1</v>
      </c>
      <c r="AD19" s="28">
        <v>10</v>
      </c>
      <c r="AE19" s="29" t="s">
        <v>593</v>
      </c>
      <c r="AF19" s="30">
        <v>0</v>
      </c>
      <c r="AG19" s="615"/>
      <c r="AH19" s="615"/>
      <c r="AI19" s="615"/>
      <c r="AJ19" s="615"/>
      <c r="AK19" s="615"/>
      <c r="AL19" s="615"/>
      <c r="AM19" s="615"/>
      <c r="AN19" s="615"/>
      <c r="AO19" s="618"/>
      <c r="AP19" s="13">
        <f>COUNTIF(C19:AF19,"○")*3</f>
        <v>15</v>
      </c>
      <c r="AQ19" s="13">
        <f>COUNTIF(C19:AF19,"△")*1</f>
        <v>1</v>
      </c>
      <c r="AR19" s="13">
        <f>COUNTIF(C19:AF19,"●")*0</f>
        <v>0</v>
      </c>
      <c r="AS19" s="14" t="str">
        <f>B16</f>
        <v>小金井３K</v>
      </c>
      <c r="AT19" s="14"/>
      <c r="AU19" s="6"/>
      <c r="AV19" s="619"/>
    </row>
    <row r="20" spans="1:48" ht="19.5" customHeight="1">
      <c r="A20" s="592">
        <v>5</v>
      </c>
      <c r="B20" s="595" t="s">
        <v>567</v>
      </c>
      <c r="C20" s="625">
        <f>IF(AND($O$4=""),"",$O$4)</f>
        <v>42939</v>
      </c>
      <c r="D20" s="626"/>
      <c r="E20" s="627"/>
      <c r="F20" s="625">
        <f>IF(AND($O$8=""),"",$O$8)</f>
        <v>42924</v>
      </c>
      <c r="G20" s="626"/>
      <c r="H20" s="627"/>
      <c r="I20" s="625">
        <f>IF(AND($O$12=""),"",$O$12)</f>
        <v>42939</v>
      </c>
      <c r="J20" s="626"/>
      <c r="K20" s="627"/>
      <c r="L20" s="625">
        <f>IF(AND($O$16=""),"",$O$16)</f>
        <v>42981</v>
      </c>
      <c r="M20" s="626"/>
      <c r="N20" s="627"/>
      <c r="O20" s="598"/>
      <c r="P20" s="599"/>
      <c r="Q20" s="600"/>
      <c r="R20" s="791">
        <v>43002</v>
      </c>
      <c r="S20" s="792"/>
      <c r="T20" s="793"/>
      <c r="U20" s="791">
        <v>43015</v>
      </c>
      <c r="V20" s="792"/>
      <c r="W20" s="793"/>
      <c r="X20" s="646">
        <v>42924</v>
      </c>
      <c r="Y20" s="647"/>
      <c r="Z20" s="648"/>
      <c r="AA20" s="646">
        <v>42981</v>
      </c>
      <c r="AB20" s="647"/>
      <c r="AC20" s="648"/>
      <c r="AD20" s="791">
        <v>43002</v>
      </c>
      <c r="AE20" s="792"/>
      <c r="AF20" s="793"/>
      <c r="AG20" s="613">
        <f>IF(AND($D23="",$G23="",$J23="",$M23="",$P23="",$S23="",$V23="",$Y23="",$AB23="",$AE23=""),"",SUM((COUNTIF($C23:$AF23,"○")),(COUNTIF($C23:$AF23,"●")),(COUNTIF($C23:$AF23,"△"))))</f>
        <v>9</v>
      </c>
      <c r="AH20" s="613">
        <f>IF(AND($D23="",$G23="",$J23="",$M23="",$P23="",$S23="",$V23="",$Y23="",$AB23="",$AE23=""),"",SUM($AP23:$AR23))</f>
        <v>16</v>
      </c>
      <c r="AI20" s="613">
        <f>IF(AND($D23="",$G23="",$J23="",$J23="",$M23="",$P23="",$S23="",$V23="",$Y23="",$AB23="",$AE23=""),"",COUNTIF(C23:AF23,"○"))</f>
        <v>5</v>
      </c>
      <c r="AJ20" s="613">
        <f>IF(AND($D23="",$G23="",$J23="",$J23="",$M23="",$P23="",$S23="",$V23="",$Y23="",$AB23="",$AE23=""),"",COUNTIF(C23:AF23,"●"))</f>
        <v>3</v>
      </c>
      <c r="AK20" s="613">
        <f>IF(AND($D23="",$G23="",$J23="",$J23="",$M23="",$P23="",$S23="",$V23="",$Y23="",$AB23="",$AE23=""),"",COUNTIF(C23:AF23,"△"))</f>
        <v>1</v>
      </c>
      <c r="AL20" s="613">
        <f>IF(AND($C23="",$F23="",$I23="",$L23="",$O23="",$R23="",$U23="",$X23="",$AA23="",$AD23=""),"",SUM($C23,$F23,$I23,$L23,$O23,$R23,$U23,$X23,$AA23,$AD23))</f>
        <v>37</v>
      </c>
      <c r="AM20" s="613">
        <f>IF(AND($E23="",$H23="",$K23="",$N23="",$Q23="",$T23="",$W23="",$Z23="",$AC23="",$AF23=""),"",SUM($E23,$H23,$K23,$N23,$Q23,$T23,$W23,$Z23,$AC23,$AF23))</f>
        <v>23</v>
      </c>
      <c r="AN20" s="613">
        <f>IF(AND($AL20="",$AM20=""),"",($AL20-$AM20))</f>
        <v>14</v>
      </c>
      <c r="AO20" s="616">
        <f>IF(AND($AG20=""),"",RANK(AV20,AV$4:AV$43))</f>
        <v>4</v>
      </c>
      <c r="AP20" s="11"/>
      <c r="AQ20" s="11"/>
      <c r="AS20" s="6"/>
      <c r="AT20" s="6"/>
      <c r="AU20" s="6"/>
      <c r="AV20" s="619">
        <f>_xlfn.IFERROR(AH20*1000000+AN20*100+AL20,"")</f>
        <v>16001437</v>
      </c>
    </row>
    <row r="21" spans="1:48" ht="19.5" customHeight="1">
      <c r="A21" s="593"/>
      <c r="B21" s="596"/>
      <c r="C21" s="632">
        <f>IF(AND($O$5=""),"",$O$5)</f>
        <v>0.5972222222222222</v>
      </c>
      <c r="D21" s="633"/>
      <c r="E21" s="634"/>
      <c r="F21" s="632">
        <f>IF(AND($O$9=""),"",$O$9)</f>
        <v>0.4583333333333333</v>
      </c>
      <c r="G21" s="633"/>
      <c r="H21" s="634"/>
      <c r="I21" s="632">
        <f>IF(AND($O$13=""),"",$O$13)</f>
        <v>0.6319444444444444</v>
      </c>
      <c r="J21" s="633"/>
      <c r="K21" s="634"/>
      <c r="L21" s="632">
        <f>IF(AND($O$17=""),"",$O$17)</f>
        <v>0.5625</v>
      </c>
      <c r="M21" s="633"/>
      <c r="N21" s="634"/>
      <c r="O21" s="601"/>
      <c r="P21" s="602"/>
      <c r="Q21" s="603"/>
      <c r="R21" s="788">
        <v>0.5833333333333334</v>
      </c>
      <c r="S21" s="789"/>
      <c r="T21" s="790"/>
      <c r="U21" s="788">
        <v>0.5833333333333334</v>
      </c>
      <c r="V21" s="789"/>
      <c r="W21" s="790"/>
      <c r="X21" s="640">
        <v>0.4166666666666667</v>
      </c>
      <c r="Y21" s="641"/>
      <c r="Z21" s="642"/>
      <c r="AA21" s="640">
        <v>0.638888888888889</v>
      </c>
      <c r="AB21" s="641"/>
      <c r="AC21" s="642"/>
      <c r="AD21" s="788">
        <v>0.625</v>
      </c>
      <c r="AE21" s="789"/>
      <c r="AF21" s="790"/>
      <c r="AG21" s="614"/>
      <c r="AH21" s="614"/>
      <c r="AI21" s="614"/>
      <c r="AJ21" s="614"/>
      <c r="AK21" s="614"/>
      <c r="AL21" s="614"/>
      <c r="AM21" s="614"/>
      <c r="AN21" s="614"/>
      <c r="AO21" s="617"/>
      <c r="AP21" s="11"/>
      <c r="AQ21" s="11"/>
      <c r="AS21" s="6"/>
      <c r="AT21" s="6"/>
      <c r="AU21" s="6"/>
      <c r="AV21" s="619"/>
    </row>
    <row r="22" spans="1:48" ht="19.5" customHeight="1">
      <c r="A22" s="593"/>
      <c r="B22" s="596"/>
      <c r="C22" s="629" t="str">
        <f>IF(AND($O$6=""),"",$O$6)</f>
        <v>小金井３小</v>
      </c>
      <c r="D22" s="630"/>
      <c r="E22" s="631"/>
      <c r="F22" s="629" t="str">
        <f>IF(AND($O$10=""),"",$O$10)</f>
        <v>東久留米７小</v>
      </c>
      <c r="G22" s="630"/>
      <c r="H22" s="631"/>
      <c r="I22" s="629" t="str">
        <f>IF(AND($O$14=""),"",$O$14)</f>
        <v>小金井３小</v>
      </c>
      <c r="J22" s="630"/>
      <c r="K22" s="631"/>
      <c r="L22" s="629" t="str">
        <f>IF(AND($O$18=""),"",$O$18)</f>
        <v>小金井３小</v>
      </c>
      <c r="M22" s="630"/>
      <c r="N22" s="631"/>
      <c r="O22" s="601"/>
      <c r="P22" s="602"/>
      <c r="Q22" s="603"/>
      <c r="R22" s="785" t="s">
        <v>594</v>
      </c>
      <c r="S22" s="786"/>
      <c r="T22" s="787"/>
      <c r="U22" s="785" t="s">
        <v>584</v>
      </c>
      <c r="V22" s="786"/>
      <c r="W22" s="787"/>
      <c r="X22" s="652" t="s">
        <v>583</v>
      </c>
      <c r="Y22" s="653"/>
      <c r="Z22" s="654"/>
      <c r="AA22" s="652" t="s">
        <v>591</v>
      </c>
      <c r="AB22" s="653"/>
      <c r="AC22" s="654"/>
      <c r="AD22" s="785" t="s">
        <v>595</v>
      </c>
      <c r="AE22" s="786"/>
      <c r="AF22" s="787"/>
      <c r="AG22" s="614"/>
      <c r="AH22" s="614"/>
      <c r="AI22" s="614"/>
      <c r="AJ22" s="614"/>
      <c r="AK22" s="614"/>
      <c r="AL22" s="614"/>
      <c r="AM22" s="614"/>
      <c r="AN22" s="614"/>
      <c r="AO22" s="617"/>
      <c r="AP22" s="11"/>
      <c r="AQ22" s="11"/>
      <c r="AS22" s="6"/>
      <c r="AT22" s="6"/>
      <c r="AU22" s="6"/>
      <c r="AV22" s="619"/>
    </row>
    <row r="23" spans="1:48" ht="24" customHeight="1">
      <c r="A23" s="594"/>
      <c r="B23" s="597"/>
      <c r="C23" s="12">
        <f>IF(AND($Q$7=""),"",$Q$7)</f>
        <v>2</v>
      </c>
      <c r="D23" s="16" t="str">
        <f>IF(AND($C23="",$E23=""),"",IF($C23&gt;$E23,"○",IF($C23=$E23,"△",IF($C23&lt;$E23,"●"))))</f>
        <v>○</v>
      </c>
      <c r="E23" s="17">
        <f>IF(AND($O$7=""),"",$O$7)</f>
        <v>1</v>
      </c>
      <c r="F23" s="12">
        <f>IF(AND(Q$11=""),"",Q$11)</f>
        <v>3</v>
      </c>
      <c r="G23" s="16" t="str">
        <f>IF(AND($F23="",$H23=""),"",IF($F23&gt;$H23,"○",IF($F23=$H23,"△",IF($F23&lt;$H23,"●"))))</f>
        <v>●</v>
      </c>
      <c r="H23" s="17">
        <f>IF(AND(O$11=""),"",O$11)</f>
        <v>7</v>
      </c>
      <c r="I23" s="12">
        <f>IF(AND($Q$15=""),"",$Q$15)</f>
        <v>0</v>
      </c>
      <c r="J23" s="16" t="str">
        <f>IF(AND($I23="",$K23=""),"",IF($I23&gt;$K23,"○",IF($I23=$K23,"△",IF($I23&lt;$K23,"●"))))</f>
        <v>●</v>
      </c>
      <c r="K23" s="17">
        <f>IF(AND($O$15=""),"",$O$15)</f>
        <v>4</v>
      </c>
      <c r="L23" s="12">
        <f>IF(AND($Q$19=""),"",$Q$19)</f>
        <v>0</v>
      </c>
      <c r="M23" s="16" t="str">
        <f>IF(AND($L23="",$N23=""),"",IF($L23&gt;$N23,"○",IF($L23=$N23,"△",IF($L23&lt;$N23,"●"))))</f>
        <v>●</v>
      </c>
      <c r="N23" s="17">
        <f>IF(AND($O$19=""),"",$O$19)</f>
        <v>3</v>
      </c>
      <c r="O23" s="604"/>
      <c r="P23" s="605"/>
      <c r="Q23" s="606"/>
      <c r="R23" s="28">
        <v>6</v>
      </c>
      <c r="S23" s="29" t="s">
        <v>596</v>
      </c>
      <c r="T23" s="30">
        <v>3</v>
      </c>
      <c r="U23" s="574">
        <v>5</v>
      </c>
      <c r="V23" s="575" t="s">
        <v>16</v>
      </c>
      <c r="W23" s="576">
        <v>2</v>
      </c>
      <c r="X23" s="28">
        <v>9</v>
      </c>
      <c r="Y23" s="29" t="s">
        <v>586</v>
      </c>
      <c r="Z23" s="30">
        <v>1</v>
      </c>
      <c r="AA23" s="28">
        <v>2</v>
      </c>
      <c r="AB23" s="29" t="s">
        <v>597</v>
      </c>
      <c r="AC23" s="30">
        <v>2</v>
      </c>
      <c r="AD23" s="28">
        <v>10</v>
      </c>
      <c r="AE23" s="29" t="s">
        <v>598</v>
      </c>
      <c r="AF23" s="30">
        <v>0</v>
      </c>
      <c r="AG23" s="615"/>
      <c r="AH23" s="615"/>
      <c r="AI23" s="615"/>
      <c r="AJ23" s="615"/>
      <c r="AK23" s="615"/>
      <c r="AL23" s="615"/>
      <c r="AM23" s="615"/>
      <c r="AN23" s="615"/>
      <c r="AO23" s="618"/>
      <c r="AP23" s="13">
        <f>COUNTIF(C23:AF23,"○")*3</f>
        <v>15</v>
      </c>
      <c r="AQ23" s="13">
        <f>COUNTIF(C23:AF23,"△")*1</f>
        <v>1</v>
      </c>
      <c r="AR23" s="13">
        <f>COUNTIF(C23:AF23,"●")*0</f>
        <v>0</v>
      </c>
      <c r="AS23" s="14" t="str">
        <f>B20</f>
        <v>ドンキーコング</v>
      </c>
      <c r="AT23" s="14"/>
      <c r="AU23" s="6"/>
      <c r="AV23" s="619"/>
    </row>
    <row r="24" spans="1:48" ht="19.5" customHeight="1">
      <c r="A24" s="592">
        <v>6</v>
      </c>
      <c r="B24" s="595" t="s">
        <v>215</v>
      </c>
      <c r="C24" s="625">
        <f>IF(AND($R$4=""),"",$R$4)</f>
        <v>42953</v>
      </c>
      <c r="D24" s="626"/>
      <c r="E24" s="627"/>
      <c r="F24" s="625">
        <f>IF(AND($R$8=""),"",$R$8)</f>
        <v>42932</v>
      </c>
      <c r="G24" s="626"/>
      <c r="H24" s="627"/>
      <c r="I24" s="625">
        <f>IF(AND($R$12=""),"",$R$12)</f>
        <v>42953</v>
      </c>
      <c r="J24" s="626"/>
      <c r="K24" s="627"/>
      <c r="L24" s="625">
        <f>IF(AND($R$16=""),"",$R$16)</f>
        <v>42946</v>
      </c>
      <c r="M24" s="626"/>
      <c r="N24" s="627"/>
      <c r="O24" s="625">
        <f>IF(AND($R$20=""),"",$R$20)</f>
        <v>43002</v>
      </c>
      <c r="P24" s="626"/>
      <c r="Q24" s="627"/>
      <c r="R24" s="598"/>
      <c r="S24" s="599"/>
      <c r="T24" s="600"/>
      <c r="U24" s="646">
        <v>42932</v>
      </c>
      <c r="V24" s="647"/>
      <c r="W24" s="648"/>
      <c r="X24" s="791">
        <v>42994</v>
      </c>
      <c r="Y24" s="792"/>
      <c r="Z24" s="793"/>
      <c r="AA24" s="646">
        <v>42946</v>
      </c>
      <c r="AB24" s="647"/>
      <c r="AC24" s="648"/>
      <c r="AD24" s="791">
        <v>43002</v>
      </c>
      <c r="AE24" s="792"/>
      <c r="AF24" s="793"/>
      <c r="AG24" s="613">
        <f>IF(AND($D27="",$G27="",$J27="",$M27="",$P27="",$S27="",$V27="",$Y27="",$AB27="",$AE27=""),"",SUM((COUNTIF($C27:$AF27,"○")),(COUNTIF($C27:$AF27,"●")),(COUNTIF($C27:$AF27,"△"))))</f>
        <v>9</v>
      </c>
      <c r="AH24" s="613">
        <f>IF(AND($D27="",$G27="",$J27="",$M27="",$P27="",$S27="",$V27="",$Y27="",$AB27="",$AE27=""),"",SUM($AP27:$AR27))</f>
        <v>5</v>
      </c>
      <c r="AI24" s="613">
        <f>IF(AND($D27="",$G27="",$J27="",$J27="",$M27="",$P27="",$S27="",$V27="",$Y27="",$AB27="",$AE27=""),"",COUNTIF(C27:AF27,"○"))</f>
        <v>1</v>
      </c>
      <c r="AJ24" s="613">
        <f>IF(AND($D27="",$G27="",$J27="",$J27="",$M27="",$P27="",$S27="",$V27="",$Y27="",$AB27="",$AE27=""),"",COUNTIF(C27:AF27,"●"))</f>
        <v>6</v>
      </c>
      <c r="AK24" s="613">
        <f>IF(AND($D27="",$G27="",$J27="",$J27="",$M27="",$P27="",$S27="",$V27="",$Y27="",$AB27="",$AE27=""),"",COUNTIF(C27:AF27,"△"))</f>
        <v>2</v>
      </c>
      <c r="AL24" s="613">
        <f>IF(AND($C27="",$F27="",$I27="",$L27="",$O27="",$R27="",$U27="",$X27="",$AA27="",$AD27=""),"",SUM($C27,$F27,$I27,$L27,$O27,$R27,$U27,$X27,$AA27,$AD27))</f>
        <v>15</v>
      </c>
      <c r="AM24" s="613">
        <f>IF(AND($E27="",$H27="",$K27="",$N27="",$Q27="",$T27="",$W27="",$Z27="",$AC27="",$AF27=""),"",SUM($E27,$H27,$K27,$N27,$Q27,$T27,$W27,$Z27,$AC27,$AF27))</f>
        <v>33</v>
      </c>
      <c r="AN24" s="613">
        <f>IF(AND($AL24="",$AM24=""),"",($AL24-$AM24))</f>
        <v>-18</v>
      </c>
      <c r="AO24" s="616">
        <f>IF(AND($AG24=""),"",RANK(AV24,AV$4:AV$43))</f>
        <v>8</v>
      </c>
      <c r="AP24" s="11"/>
      <c r="AQ24" s="11"/>
      <c r="AS24" s="6"/>
      <c r="AT24" s="6"/>
      <c r="AU24" s="6"/>
      <c r="AV24" s="619">
        <f>_xlfn.IFERROR(AH24*1000000+AN24*100+AL24,"")</f>
        <v>4998215</v>
      </c>
    </row>
    <row r="25" spans="1:48" ht="19.5" customHeight="1">
      <c r="A25" s="593"/>
      <c r="B25" s="596"/>
      <c r="C25" s="632">
        <f>IF(AND($R$5=""),"",$R$5)</f>
        <v>0.6180555555555556</v>
      </c>
      <c r="D25" s="633"/>
      <c r="E25" s="634"/>
      <c r="F25" s="632">
        <f>IF(AND($R$9=""),"",$R$9)</f>
        <v>0.625</v>
      </c>
      <c r="G25" s="633"/>
      <c r="H25" s="634"/>
      <c r="I25" s="632">
        <f>IF(AND($R$13=""),"",$R$13)</f>
        <v>0.576388888888889</v>
      </c>
      <c r="J25" s="633"/>
      <c r="K25" s="634"/>
      <c r="L25" s="632">
        <f>IF(AND($R$17=""),"",$R$17)</f>
        <v>0.4375</v>
      </c>
      <c r="M25" s="633"/>
      <c r="N25" s="634"/>
      <c r="O25" s="632">
        <f>IF(AND($R$21=""),"",$R$21)</f>
        <v>0.5833333333333334</v>
      </c>
      <c r="P25" s="633"/>
      <c r="Q25" s="634"/>
      <c r="R25" s="601"/>
      <c r="S25" s="602"/>
      <c r="T25" s="603"/>
      <c r="U25" s="640">
        <v>0.5833333333333334</v>
      </c>
      <c r="V25" s="641"/>
      <c r="W25" s="642"/>
      <c r="X25" s="788">
        <v>0.625</v>
      </c>
      <c r="Y25" s="789"/>
      <c r="Z25" s="790"/>
      <c r="AA25" s="640">
        <v>0.3958333333333333</v>
      </c>
      <c r="AB25" s="641"/>
      <c r="AC25" s="642"/>
      <c r="AD25" s="788">
        <v>0.6666666666666666</v>
      </c>
      <c r="AE25" s="789"/>
      <c r="AF25" s="790"/>
      <c r="AG25" s="614"/>
      <c r="AH25" s="614"/>
      <c r="AI25" s="614"/>
      <c r="AJ25" s="614"/>
      <c r="AK25" s="614"/>
      <c r="AL25" s="614"/>
      <c r="AM25" s="614"/>
      <c r="AN25" s="614"/>
      <c r="AO25" s="617"/>
      <c r="AP25" s="11"/>
      <c r="AQ25" s="11"/>
      <c r="AS25" s="6"/>
      <c r="AT25" s="6"/>
      <c r="AU25" s="6"/>
      <c r="AV25" s="619"/>
    </row>
    <row r="26" spans="1:48" ht="19.5" customHeight="1">
      <c r="A26" s="593"/>
      <c r="B26" s="596"/>
      <c r="C26" s="629" t="str">
        <f>IF(AND($R$6=""),"",$R$6)</f>
        <v>東久留米７小</v>
      </c>
      <c r="D26" s="630"/>
      <c r="E26" s="631"/>
      <c r="F26" s="629" t="str">
        <f>IF(AND($R$10=""),"",$R$10)</f>
        <v>東久留米７小</v>
      </c>
      <c r="G26" s="630"/>
      <c r="H26" s="631"/>
      <c r="I26" s="629" t="str">
        <f>IF(AND($R$14=""),"",$R$14)</f>
        <v>東久留米7小</v>
      </c>
      <c r="J26" s="630"/>
      <c r="K26" s="631"/>
      <c r="L26" s="629" t="str">
        <f>IF(AND($R$18=""),"",$R$18)</f>
        <v>内山Ａ</v>
      </c>
      <c r="M26" s="630"/>
      <c r="N26" s="631"/>
      <c r="O26" s="629" t="str">
        <f>IF(AND($R$22=""),"",$R$22)</f>
        <v>小金井２小</v>
      </c>
      <c r="P26" s="630"/>
      <c r="Q26" s="631"/>
      <c r="R26" s="601"/>
      <c r="S26" s="602"/>
      <c r="T26" s="603"/>
      <c r="U26" s="652" t="s">
        <v>583</v>
      </c>
      <c r="V26" s="653"/>
      <c r="W26" s="654"/>
      <c r="X26" s="785" t="s">
        <v>599</v>
      </c>
      <c r="Y26" s="786"/>
      <c r="Z26" s="787"/>
      <c r="AA26" s="640" t="s">
        <v>574</v>
      </c>
      <c r="AB26" s="641"/>
      <c r="AC26" s="642"/>
      <c r="AD26" s="788" t="s">
        <v>600</v>
      </c>
      <c r="AE26" s="789"/>
      <c r="AF26" s="790"/>
      <c r="AG26" s="614"/>
      <c r="AH26" s="614"/>
      <c r="AI26" s="614"/>
      <c r="AJ26" s="614"/>
      <c r="AK26" s="614"/>
      <c r="AL26" s="614"/>
      <c r="AM26" s="614"/>
      <c r="AN26" s="614"/>
      <c r="AO26" s="617"/>
      <c r="AP26" s="11"/>
      <c r="AQ26" s="11"/>
      <c r="AS26" s="6"/>
      <c r="AT26" s="6"/>
      <c r="AU26" s="6"/>
      <c r="AV26" s="619"/>
    </row>
    <row r="27" spans="1:48" ht="24" customHeight="1">
      <c r="A27" s="594"/>
      <c r="B27" s="597"/>
      <c r="C27" s="12">
        <f>IF(AND($T$7=""),"",$T$7)</f>
        <v>0</v>
      </c>
      <c r="D27" s="16" t="str">
        <f>IF(AND($C27="",$E27=""),"",IF($C27&gt;$E27,"○",IF($C27=$E27,"△",IF($C27&lt;$E27,"●"))))</f>
        <v>●</v>
      </c>
      <c r="E27" s="17">
        <f>IF(AND($R$7=""),"",$R$7)</f>
        <v>3</v>
      </c>
      <c r="F27" s="12">
        <f>IF(AND(T$11=""),"",T$11)</f>
        <v>0</v>
      </c>
      <c r="G27" s="16" t="str">
        <f>IF(AND($F27="",$H27=""),"",IF($F27&gt;$H27,"○",IF($F27=$H27,"△",IF($F27&lt;$H27,"●"))))</f>
        <v>●</v>
      </c>
      <c r="H27" s="17">
        <f>IF(AND(R$11=""),"",R$11)</f>
        <v>4</v>
      </c>
      <c r="I27" s="12">
        <f>IF(AND($T$15=""),"",$T$15)</f>
        <v>0</v>
      </c>
      <c r="J27" s="16" t="str">
        <f>IF(AND($I27="",$K27=""),"",IF($I27&gt;$K27,"○",IF($I27=$K27,"△",IF($I27&lt;$K27,"●"))))</f>
        <v>●</v>
      </c>
      <c r="K27" s="17">
        <f>IF(AND($R$15=""),"",$R$15)</f>
        <v>4</v>
      </c>
      <c r="L27" s="12">
        <f>IF(AND($T$19=""),"",$T$19)</f>
        <v>1</v>
      </c>
      <c r="M27" s="16" t="str">
        <f>IF(AND($L27="",$N27=""),"",IF($L27&gt;$N27,"○",IF($L27=$N27,"△",IF($L27&lt;$N27,"●"))))</f>
        <v>●</v>
      </c>
      <c r="N27" s="17">
        <f>IF(AND($R$19=""),"",$R$19)</f>
        <v>6</v>
      </c>
      <c r="O27" s="12">
        <f>IF(AND($T$23=""),"",$T$23)</f>
        <v>3</v>
      </c>
      <c r="P27" s="16" t="str">
        <f>IF(AND($O27="",$Q27=""),"",IF($O27&gt;$Q27,"○",IF($O27=$Q27,"△",IF($O27&lt;$Q27,"●"))))</f>
        <v>●</v>
      </c>
      <c r="Q27" s="17">
        <f>IF(AND($R$23=""),"",$R$23)</f>
        <v>6</v>
      </c>
      <c r="R27" s="604"/>
      <c r="S27" s="605"/>
      <c r="T27" s="606"/>
      <c r="U27" s="28">
        <v>2</v>
      </c>
      <c r="V27" s="29" t="s">
        <v>576</v>
      </c>
      <c r="W27" s="30">
        <v>2</v>
      </c>
      <c r="X27" s="28">
        <v>3</v>
      </c>
      <c r="Y27" s="29" t="s">
        <v>579</v>
      </c>
      <c r="Z27" s="30">
        <v>0</v>
      </c>
      <c r="AA27" s="28">
        <v>2</v>
      </c>
      <c r="AB27" s="29" t="s">
        <v>601</v>
      </c>
      <c r="AC27" s="30">
        <v>4</v>
      </c>
      <c r="AD27" s="28">
        <v>4</v>
      </c>
      <c r="AE27" s="29" t="s">
        <v>602</v>
      </c>
      <c r="AF27" s="30">
        <v>4</v>
      </c>
      <c r="AG27" s="615"/>
      <c r="AH27" s="615"/>
      <c r="AI27" s="615"/>
      <c r="AJ27" s="615"/>
      <c r="AK27" s="615"/>
      <c r="AL27" s="615"/>
      <c r="AM27" s="615"/>
      <c r="AN27" s="615"/>
      <c r="AO27" s="618"/>
      <c r="AP27" s="13">
        <f>COUNTIF(C27:AF27,"○")*3</f>
        <v>3</v>
      </c>
      <c r="AQ27" s="13">
        <f>COUNTIF(C27:AF27,"△")*1</f>
        <v>2</v>
      </c>
      <c r="AR27" s="13">
        <f>COUNTIF(C27:AF27,"●")*0</f>
        <v>0</v>
      </c>
      <c r="AS27" s="14" t="str">
        <f>B24</f>
        <v>はやぶさFC</v>
      </c>
      <c r="AT27" s="14"/>
      <c r="AU27" s="6"/>
      <c r="AV27" s="619"/>
    </row>
    <row r="28" spans="1:48" ht="19.5" customHeight="1">
      <c r="A28" s="592">
        <v>7</v>
      </c>
      <c r="B28" s="595" t="s">
        <v>568</v>
      </c>
      <c r="C28" s="625">
        <f>IF(AND($U$4=""),"",$U$4)</f>
        <v>42946</v>
      </c>
      <c r="D28" s="626"/>
      <c r="E28" s="627"/>
      <c r="F28" s="625">
        <f>IF(AND($U$8=""),"",$U$8)</f>
        <v>42932</v>
      </c>
      <c r="G28" s="626"/>
      <c r="H28" s="627"/>
      <c r="I28" s="625">
        <f>IF(AND($U$12=""),"",$U$12)</f>
        <v>43008</v>
      </c>
      <c r="J28" s="626"/>
      <c r="K28" s="627"/>
      <c r="L28" s="625">
        <f>IF(AND($U$16=""),"",$U$16)</f>
        <v>42953</v>
      </c>
      <c r="M28" s="626"/>
      <c r="N28" s="627"/>
      <c r="O28" s="625">
        <f>IF(AND($U$20=""),"",$U$20)</f>
        <v>43015</v>
      </c>
      <c r="P28" s="626"/>
      <c r="Q28" s="627"/>
      <c r="R28" s="625">
        <f>IF(AND($U$24=""),"",$U$24)</f>
        <v>42932</v>
      </c>
      <c r="S28" s="626"/>
      <c r="T28" s="627"/>
      <c r="U28" s="598"/>
      <c r="V28" s="599"/>
      <c r="W28" s="600"/>
      <c r="X28" s="791">
        <v>43015</v>
      </c>
      <c r="Y28" s="792"/>
      <c r="Z28" s="793"/>
      <c r="AA28" s="646">
        <v>42953</v>
      </c>
      <c r="AB28" s="647"/>
      <c r="AC28" s="648"/>
      <c r="AD28" s="646">
        <v>42946</v>
      </c>
      <c r="AE28" s="647"/>
      <c r="AF28" s="648"/>
      <c r="AG28" s="613">
        <f>IF(AND($D31="",$G31="",$J31="",$M31="",$P31="",$S31="",$V31="",$Y31="",$AB31="",$AE31=""),"",SUM((COUNTIF($C31:$AF31,"○")),(COUNTIF($C31:$AF31,"●")),(COUNTIF($C31:$AF31,"△"))))</f>
        <v>9</v>
      </c>
      <c r="AH28" s="613">
        <f>IF(AND($D31="",$G31="",$J31="",$M31="",$P31="",$S31="",$V31="",$Y31="",$AB31="",$AE31=""),"",SUM($AP31:$AR31))</f>
        <v>9</v>
      </c>
      <c r="AI28" s="613">
        <f>IF(AND($D31="",$G31="",$J31="",$J31="",$M31="",$P31="",$S31="",$V31="",$Y31="",$AB31="",$AE31=""),"",COUNTIF(C31:AF31,"○"))</f>
        <v>2</v>
      </c>
      <c r="AJ28" s="613">
        <f>IF(AND($D31="",$G31="",$J31="",$J31="",$M31="",$P31="",$S31="",$V31="",$Y31="",$AB31="",$AE31=""),"",COUNTIF(C31:AF31,"●"))</f>
        <v>4</v>
      </c>
      <c r="AK28" s="613">
        <f>IF(AND($D31="",$G31="",$J31="",$J31="",$M31="",$P31="",$S31="",$V31="",$Y31="",$AB31="",$AE31=""),"",COUNTIF(C31:AF31,"△"))</f>
        <v>3</v>
      </c>
      <c r="AL28" s="613">
        <f>IF(AND($C31="",$F31="",$I31="",$L31="",$O31="",$R31="",$U31="",$X31="",$AA31="",$AD31=""),"",SUM($C31,$F31,$I31,$L31,$O31,$R31,$U31,$X31,$AA31,$AD31))</f>
        <v>20</v>
      </c>
      <c r="AM28" s="613">
        <f>IF(AND($E31="",$H31="",$K31="",$N31="",$Q31="",$T31="",$W31="",$Z31="",$AC31="",$AF31=""),"",SUM($E31,$H31,$K31,$N31,$Q31,$T31,$W31,$Z31,$AC31,$AF31))</f>
        <v>20</v>
      </c>
      <c r="AN28" s="613">
        <f>IF(AND($AL28="",$AM28=""),"",($AL28-$AM28))</f>
        <v>0</v>
      </c>
      <c r="AO28" s="616">
        <f>IF(AND($AG28=""),"",RANK(AV28,AV$4:AV$43))</f>
        <v>7</v>
      </c>
      <c r="AP28" s="11"/>
      <c r="AQ28" s="11"/>
      <c r="AS28" s="6"/>
      <c r="AT28" s="6"/>
      <c r="AU28" s="6"/>
      <c r="AV28" s="619">
        <f>_xlfn.IFERROR(AH28*1000000+AN28*100+AL28,"")</f>
        <v>9000020</v>
      </c>
    </row>
    <row r="29" spans="1:48" ht="19.5" customHeight="1">
      <c r="A29" s="593"/>
      <c r="B29" s="596"/>
      <c r="C29" s="632">
        <f>IF(AND($U$5=""),"",$U$5)</f>
        <v>0.4375</v>
      </c>
      <c r="D29" s="633"/>
      <c r="E29" s="634"/>
      <c r="F29" s="632">
        <f>IF(AND($U$9=""),"",$U$9)</f>
        <v>0.5416666666666666</v>
      </c>
      <c r="G29" s="633"/>
      <c r="H29" s="634"/>
      <c r="I29" s="632">
        <f>IF(AND($U$13=""),"",$U$13)</f>
        <v>0.5416666666666666</v>
      </c>
      <c r="J29" s="633"/>
      <c r="K29" s="634"/>
      <c r="L29" s="632">
        <f>IF(AND($U$17=""),"",$U$17)</f>
        <v>0.5625</v>
      </c>
      <c r="M29" s="633"/>
      <c r="N29" s="634"/>
      <c r="O29" s="632">
        <f>IF(AND($U$21=""),"",$U$21)</f>
        <v>0.5833333333333334</v>
      </c>
      <c r="P29" s="633"/>
      <c r="Q29" s="634"/>
      <c r="R29" s="632">
        <f>IF(AND($U$25=""),"",$U$25)</f>
        <v>0.5833333333333334</v>
      </c>
      <c r="S29" s="633"/>
      <c r="T29" s="634"/>
      <c r="U29" s="601"/>
      <c r="V29" s="602"/>
      <c r="W29" s="603"/>
      <c r="X29" s="788">
        <v>0.6666666666666666</v>
      </c>
      <c r="Y29" s="789"/>
      <c r="Z29" s="790"/>
      <c r="AA29" s="640">
        <v>0.6458333333333334</v>
      </c>
      <c r="AB29" s="641"/>
      <c r="AC29" s="642"/>
      <c r="AD29" s="640">
        <v>0.3958333333333333</v>
      </c>
      <c r="AE29" s="641"/>
      <c r="AF29" s="642"/>
      <c r="AG29" s="614"/>
      <c r="AH29" s="614"/>
      <c r="AI29" s="614"/>
      <c r="AJ29" s="614"/>
      <c r="AK29" s="614"/>
      <c r="AL29" s="614"/>
      <c r="AM29" s="614"/>
      <c r="AN29" s="614"/>
      <c r="AO29" s="617"/>
      <c r="AP29" s="11"/>
      <c r="AQ29" s="11"/>
      <c r="AS29" s="6"/>
      <c r="AT29" s="6"/>
      <c r="AU29" s="6"/>
      <c r="AV29" s="619"/>
    </row>
    <row r="30" spans="1:48" ht="19.5" customHeight="1">
      <c r="A30" s="593"/>
      <c r="B30" s="596"/>
      <c r="C30" s="629" t="str">
        <f>IF(AND($U$6=""),"",$U$6)</f>
        <v>内山Ａ</v>
      </c>
      <c r="D30" s="630"/>
      <c r="E30" s="631"/>
      <c r="F30" s="629" t="str">
        <f>IF(AND($U$10=""),"",$U$10)</f>
        <v>東久留米７小</v>
      </c>
      <c r="G30" s="630"/>
      <c r="H30" s="631"/>
      <c r="I30" s="629" t="str">
        <f>IF(AND($U$14=""),"",$U$14)</f>
        <v>ひばりアム</v>
      </c>
      <c r="J30" s="630"/>
      <c r="K30" s="631"/>
      <c r="L30" s="629" t="str">
        <f>IF(AND($U$18=""),"",$U$18)</f>
        <v>小金井3小</v>
      </c>
      <c r="M30" s="630"/>
      <c r="N30" s="631"/>
      <c r="O30" s="629" t="str">
        <f>IF(AND($U$22=""),"",$U$22)</f>
        <v>東久留米下里</v>
      </c>
      <c r="P30" s="630"/>
      <c r="Q30" s="631"/>
      <c r="R30" s="629" t="str">
        <f>IF(AND($U$26=""),"",$U$26)</f>
        <v>東久留米７小</v>
      </c>
      <c r="S30" s="630"/>
      <c r="T30" s="631"/>
      <c r="U30" s="601"/>
      <c r="V30" s="602"/>
      <c r="W30" s="603"/>
      <c r="X30" s="785" t="s">
        <v>584</v>
      </c>
      <c r="Y30" s="786"/>
      <c r="Z30" s="787"/>
      <c r="AA30" s="652" t="s">
        <v>591</v>
      </c>
      <c r="AB30" s="653"/>
      <c r="AC30" s="654"/>
      <c r="AD30" s="640" t="s">
        <v>574</v>
      </c>
      <c r="AE30" s="641"/>
      <c r="AF30" s="642"/>
      <c r="AG30" s="614"/>
      <c r="AH30" s="614"/>
      <c r="AI30" s="614"/>
      <c r="AJ30" s="614"/>
      <c r="AK30" s="614"/>
      <c r="AL30" s="614"/>
      <c r="AM30" s="614"/>
      <c r="AN30" s="614"/>
      <c r="AO30" s="617"/>
      <c r="AP30" s="11"/>
      <c r="AQ30" s="11"/>
      <c r="AS30" s="6"/>
      <c r="AT30" s="6"/>
      <c r="AU30" s="6"/>
      <c r="AV30" s="619"/>
    </row>
    <row r="31" spans="1:48" ht="24" customHeight="1">
      <c r="A31" s="594"/>
      <c r="B31" s="597"/>
      <c r="C31" s="12">
        <f>IF(AND($W$7=""),"",$W$7)</f>
        <v>0</v>
      </c>
      <c r="D31" s="16" t="str">
        <f>IF(AND($C31="",$E31=""),"",IF($C31&gt;$E31,"○",IF($C31=$E31,"△",IF($C31&lt;$E31,"●"))))</f>
        <v>●</v>
      </c>
      <c r="E31" s="17">
        <f>IF(AND($U$7=""),"",$U$7)</f>
        <v>3</v>
      </c>
      <c r="F31" s="12">
        <f>IF(AND(W$11=""),"",W$11)</f>
        <v>0</v>
      </c>
      <c r="G31" s="16" t="str">
        <f>IF(AND($F31="",$H31=""),"",IF($F31&gt;$H31,"○",IF($F31=$H31,"△",IF($F31&lt;$H31,"●"))))</f>
        <v>●</v>
      </c>
      <c r="H31" s="17">
        <f>IF(AND(U$11=""),"",U$11)</f>
        <v>4</v>
      </c>
      <c r="I31" s="12">
        <f>IF(AND($W$15=""),"",$W$15)</f>
        <v>1</v>
      </c>
      <c r="J31" s="16" t="str">
        <f>IF(AND($I31="",$K31=""),"",IF($I31&gt;$K31,"○",IF($I31=$K31,"△",IF($I31&lt;$K31,"●"))))</f>
        <v>△</v>
      </c>
      <c r="K31" s="17">
        <f>IF(AND($U$15=""),"",$U$15)</f>
        <v>1</v>
      </c>
      <c r="L31" s="12">
        <f>IF(AND($W$19=""),"",$W$19)</f>
        <v>1</v>
      </c>
      <c r="M31" s="16" t="str">
        <f>IF(AND($L31="",$N31=""),"",IF($L31&gt;$N31,"○",IF($L31=$N31,"△",IF($L31&lt;$N31,"●"))))</f>
        <v>●</v>
      </c>
      <c r="N31" s="17">
        <f>IF(AND($U$19=""),"",$U$19)</f>
        <v>3</v>
      </c>
      <c r="O31" s="12">
        <f>IF(AND($W$23=""),"",$W$23)</f>
        <v>2</v>
      </c>
      <c r="P31" s="16" t="str">
        <f>IF(AND($O31="",$Q31=""),"",IF($O31&gt;$Q31,"○",IF($O31=$Q31,"△",IF($O31&lt;$Q31,"●"))))</f>
        <v>●</v>
      </c>
      <c r="Q31" s="17">
        <f>IF(AND($U$23=""),"",$U$23)</f>
        <v>5</v>
      </c>
      <c r="R31" s="12">
        <f>IF(AND($W$27=""),"",$W$27)</f>
        <v>2</v>
      </c>
      <c r="S31" s="16" t="str">
        <f>IF(AND($R31="",$T31=""),"",IF($R31&gt;$T31,"○",IF($R31=$T31,"△",IF($R31&lt;$T31,"●"))))</f>
        <v>△</v>
      </c>
      <c r="T31" s="17">
        <f>IF(AND($U$27=""),"",$U$27)</f>
        <v>2</v>
      </c>
      <c r="U31" s="604"/>
      <c r="V31" s="605"/>
      <c r="W31" s="606"/>
      <c r="X31" s="574">
        <v>5</v>
      </c>
      <c r="Y31" s="575" t="s">
        <v>16</v>
      </c>
      <c r="Z31" s="576">
        <v>0</v>
      </c>
      <c r="AA31" s="28">
        <v>1</v>
      </c>
      <c r="AB31" s="29" t="s">
        <v>576</v>
      </c>
      <c r="AC31" s="30">
        <v>1</v>
      </c>
      <c r="AD31" s="28">
        <v>8</v>
      </c>
      <c r="AE31" s="29" t="s">
        <v>603</v>
      </c>
      <c r="AF31" s="30">
        <v>1</v>
      </c>
      <c r="AG31" s="615"/>
      <c r="AH31" s="615"/>
      <c r="AI31" s="615"/>
      <c r="AJ31" s="615"/>
      <c r="AK31" s="615"/>
      <c r="AL31" s="615"/>
      <c r="AM31" s="615"/>
      <c r="AN31" s="615"/>
      <c r="AO31" s="618"/>
      <c r="AP31" s="13">
        <f>COUNTIF(C31:AF31,"○")*3</f>
        <v>6</v>
      </c>
      <c r="AQ31" s="13">
        <f>COUNTIF(C31:AF31,"△")*1</f>
        <v>3</v>
      </c>
      <c r="AR31" s="13">
        <f>COUNTIF(C31:AF31,"●")*0</f>
        <v>0</v>
      </c>
      <c r="AS31" s="14" t="str">
        <f>B28</f>
        <v>FC谷戸二</v>
      </c>
      <c r="AT31" s="14"/>
      <c r="AU31" s="6"/>
      <c r="AV31" s="619"/>
    </row>
    <row r="32" spans="1:48" ht="19.5" customHeight="1">
      <c r="A32" s="592">
        <v>8</v>
      </c>
      <c r="B32" s="595" t="s">
        <v>569</v>
      </c>
      <c r="C32" s="625">
        <f>IF(AND($X$4=""),"",$X$4)</f>
        <v>42994</v>
      </c>
      <c r="D32" s="626"/>
      <c r="E32" s="627"/>
      <c r="F32" s="625">
        <f>IF(AND($X$8=""),"",$X$8)</f>
        <v>42924</v>
      </c>
      <c r="G32" s="626"/>
      <c r="H32" s="627"/>
      <c r="I32" s="625">
        <f>IF(AND($X$12=""),"",$X$12)</f>
        <v>42932</v>
      </c>
      <c r="J32" s="626"/>
      <c r="K32" s="627"/>
      <c r="L32" s="625">
        <f>IF(AND($X$16=""),"",$X$16)</f>
        <v>42953</v>
      </c>
      <c r="M32" s="626"/>
      <c r="N32" s="627"/>
      <c r="O32" s="625">
        <f>IF(AND($X$20=""),"",$X$20)</f>
        <v>42924</v>
      </c>
      <c r="P32" s="626"/>
      <c r="Q32" s="627"/>
      <c r="R32" s="625">
        <f>IF(AND($X$24=""),"",$X$24)</f>
        <v>42994</v>
      </c>
      <c r="S32" s="626"/>
      <c r="T32" s="627"/>
      <c r="U32" s="625">
        <f>IF(AND($X$28=""),"",$X$28)</f>
        <v>43015</v>
      </c>
      <c r="V32" s="626"/>
      <c r="W32" s="627"/>
      <c r="X32" s="598"/>
      <c r="Y32" s="599"/>
      <c r="Z32" s="600"/>
      <c r="AA32" s="646">
        <v>42953</v>
      </c>
      <c r="AB32" s="647"/>
      <c r="AC32" s="648"/>
      <c r="AD32" s="646">
        <v>42974</v>
      </c>
      <c r="AE32" s="647"/>
      <c r="AF32" s="648"/>
      <c r="AG32" s="613">
        <f>IF(AND($D35="",$G35="",$J35="",$M35="",$P35="",$S35="",$V35="",$Y35="",$AB35="",$AE35=""),"",SUM((COUNTIF($C35:$AF35,"○")),(COUNTIF($C35:$AF35,"●")),(COUNTIF($C35:$AF35,"△"))))</f>
        <v>9</v>
      </c>
      <c r="AH32" s="613">
        <f>IF(AND($D35="",$G35="",$J35="",$M35="",$P35="",$S35="",$V35="",$Y35="",$AB35="",$AE35=""),"",SUM($AP35:$AR35))</f>
        <v>0</v>
      </c>
      <c r="AI32" s="613">
        <f>IF(AND($D35="",$G35="",$J35="",$J35="",$M35="",$P35="",$S35="",$V35="",$Y35="",$AB35="",$AE35=""),"",COUNTIF(C35:AF35,"○"))</f>
        <v>0</v>
      </c>
      <c r="AJ32" s="613">
        <f>IF(AND($D35="",$G35="",$J35="",$J35="",$M35="",$P35="",$S35="",$V35="",$Y35="",$AB35="",$AE35=""),"",COUNTIF(C35:AF35,"●"))</f>
        <v>9</v>
      </c>
      <c r="AK32" s="613">
        <f>IF(AND($D35="",$G35="",$J35="",$J35="",$M35="",$P35="",$S35="",$V35="",$Y35="",$AB35="",$AE35=""),"",COUNTIF(C35:AF35,"△"))</f>
        <v>0</v>
      </c>
      <c r="AL32" s="613">
        <f>IF(AND($C35="",$F35="",$I35="",$L35="",$O35="",$R35="",$U35="",$X35="",$AA35="",$AD35=""),"",SUM($C35,$F35,$I35,$L35,$O35,$R35,$U35,$X35,$AA35,$AD35))</f>
        <v>3</v>
      </c>
      <c r="AM32" s="613">
        <f>IF(AND($E35="",$H35="",$K35="",$N35="",$Q35="",$T35="",$W35="",$Z35="",$AC35="",$AF35=""),"",SUM($E35,$H35,$K35,$N35,$Q35,$T35,$W35,$Z35,$AC35,$AF35))</f>
        <v>59</v>
      </c>
      <c r="AN32" s="613">
        <f>IF(AND($AL32="",$AM32=""),"",($AL32-$AM32))</f>
        <v>-56</v>
      </c>
      <c r="AO32" s="616">
        <f>IF(AND($AG32=""),"",RANK(AV32,AV$4:AV$43))</f>
        <v>10</v>
      </c>
      <c r="AP32" s="11"/>
      <c r="AQ32" s="11"/>
      <c r="AS32" s="6"/>
      <c r="AT32" s="6"/>
      <c r="AU32" s="6"/>
      <c r="AV32" s="619">
        <f>_xlfn.IFERROR(AH32*1000000+AN32*100+AL32,"")</f>
        <v>-5597</v>
      </c>
    </row>
    <row r="33" spans="1:48" ht="19.5" customHeight="1">
      <c r="A33" s="593"/>
      <c r="B33" s="596"/>
      <c r="C33" s="632">
        <f>IF(AND($X$5=""),"",$X$5)</f>
        <v>0.5833333333333334</v>
      </c>
      <c r="D33" s="633"/>
      <c r="E33" s="634"/>
      <c r="F33" s="632">
        <f>IF(AND($X$9=""),"",$X$9)</f>
        <v>0.375</v>
      </c>
      <c r="G33" s="633"/>
      <c r="H33" s="634"/>
      <c r="I33" s="632">
        <f>IF(AND($X$13=""),"",$X$13)</f>
        <v>0.4375</v>
      </c>
      <c r="J33" s="633"/>
      <c r="K33" s="634"/>
      <c r="L33" s="632">
        <f>IF(AND($X$17=""),"",$X$17)</f>
        <v>0.6736111111111112</v>
      </c>
      <c r="M33" s="633"/>
      <c r="N33" s="634"/>
      <c r="O33" s="632">
        <f>IF(AND($X$21=""),"",$X$21)</f>
        <v>0.4166666666666667</v>
      </c>
      <c r="P33" s="633"/>
      <c r="Q33" s="634"/>
      <c r="R33" s="632">
        <f>IF(AND($X$25=""),"",$X$25)</f>
        <v>0.625</v>
      </c>
      <c r="S33" s="633"/>
      <c r="T33" s="634"/>
      <c r="U33" s="632">
        <f>IF(AND($X$29=""),"",$X$29)</f>
        <v>0.6666666666666666</v>
      </c>
      <c r="V33" s="633"/>
      <c r="W33" s="634"/>
      <c r="X33" s="601"/>
      <c r="Y33" s="602"/>
      <c r="Z33" s="603"/>
      <c r="AA33" s="640">
        <v>0.5972222222222222</v>
      </c>
      <c r="AB33" s="641"/>
      <c r="AC33" s="642"/>
      <c r="AD33" s="640">
        <v>0.40972222222222227</v>
      </c>
      <c r="AE33" s="641"/>
      <c r="AF33" s="642"/>
      <c r="AG33" s="614"/>
      <c r="AH33" s="614"/>
      <c r="AI33" s="614"/>
      <c r="AJ33" s="614"/>
      <c r="AK33" s="614"/>
      <c r="AL33" s="614"/>
      <c r="AM33" s="614"/>
      <c r="AN33" s="614"/>
      <c r="AO33" s="617"/>
      <c r="AP33" s="11"/>
      <c r="AQ33" s="11"/>
      <c r="AS33" s="6"/>
      <c r="AT33" s="6"/>
      <c r="AU33" s="6"/>
      <c r="AV33" s="619"/>
    </row>
    <row r="34" spans="1:48" ht="19.5" customHeight="1">
      <c r="A34" s="593"/>
      <c r="B34" s="596"/>
      <c r="C34" s="629" t="str">
        <f>IF(AND($X$6=""),"",$X$6)</f>
        <v>向台</v>
      </c>
      <c r="D34" s="630"/>
      <c r="E34" s="631"/>
      <c r="F34" s="629" t="str">
        <f>IF(AND($X$10=""),"",$X$10)</f>
        <v>東久留米７小</v>
      </c>
      <c r="G34" s="630"/>
      <c r="H34" s="631"/>
      <c r="I34" s="629" t="str">
        <f>IF(AND($X$14=""),"",$X$14)</f>
        <v>内山Ｃ</v>
      </c>
      <c r="J34" s="630"/>
      <c r="K34" s="631"/>
      <c r="L34" s="629" t="str">
        <f>IF(AND($X$18=""),"",$X$18)</f>
        <v>小金井3小</v>
      </c>
      <c r="M34" s="630"/>
      <c r="N34" s="631"/>
      <c r="O34" s="629" t="str">
        <f>IF(AND($X$22=""),"",$X$22)</f>
        <v>東久留米７小</v>
      </c>
      <c r="P34" s="630"/>
      <c r="Q34" s="631"/>
      <c r="R34" s="629" t="str">
        <f>IF(AND($X$26=""),"",$X$26)</f>
        <v>向台</v>
      </c>
      <c r="S34" s="630"/>
      <c r="T34" s="631"/>
      <c r="U34" s="629" t="str">
        <f>IF(AND($X$30=""),"",$X$30)</f>
        <v>東久留米下里</v>
      </c>
      <c r="V34" s="630"/>
      <c r="W34" s="631"/>
      <c r="X34" s="601"/>
      <c r="Y34" s="602"/>
      <c r="Z34" s="603"/>
      <c r="AA34" s="637" t="s">
        <v>591</v>
      </c>
      <c r="AB34" s="638"/>
      <c r="AC34" s="639"/>
      <c r="AD34" s="652" t="s">
        <v>585</v>
      </c>
      <c r="AE34" s="653"/>
      <c r="AF34" s="654"/>
      <c r="AG34" s="614"/>
      <c r="AH34" s="614"/>
      <c r="AI34" s="614"/>
      <c r="AJ34" s="614"/>
      <c r="AK34" s="614"/>
      <c r="AL34" s="614"/>
      <c r="AM34" s="614"/>
      <c r="AN34" s="614"/>
      <c r="AO34" s="617"/>
      <c r="AP34" s="11"/>
      <c r="AQ34" s="11"/>
      <c r="AS34" s="6"/>
      <c r="AT34" s="6"/>
      <c r="AU34" s="6"/>
      <c r="AV34" s="619"/>
    </row>
    <row r="35" spans="1:48" ht="24" customHeight="1">
      <c r="A35" s="594"/>
      <c r="B35" s="597"/>
      <c r="C35" s="12">
        <f>IF(AND($Z$7=""),"",$Z$7)</f>
        <v>0</v>
      </c>
      <c r="D35" s="16" t="str">
        <f>IF(AND($C35="",$E35=""),"",IF($C35&gt;$E35,"○",IF($C35=$E35,"△",IF($C35&lt;$E35,"●"))))</f>
        <v>●</v>
      </c>
      <c r="E35" s="17">
        <f>IF(AND($X$7=""),"",$X$7)</f>
        <v>2</v>
      </c>
      <c r="F35" s="12">
        <f>IF(AND(Z$11=""),"",Z$11)</f>
        <v>0</v>
      </c>
      <c r="G35" s="16" t="str">
        <f>IF(AND($F35="",$H35=""),"",IF($F35&gt;$H35,"○",IF($F35=$H35,"△",IF($F35&lt;$H35,"●"))))</f>
        <v>●</v>
      </c>
      <c r="H35" s="17">
        <f>IF(AND(X$11=""),"",X$11)</f>
        <v>15</v>
      </c>
      <c r="I35" s="12">
        <f>IF(AND($Z$15=""),"",$Z$15)</f>
        <v>0</v>
      </c>
      <c r="J35" s="16" t="str">
        <f>IF(AND($I35="",$K35=""),"",IF($I35&gt;$K35,"○",IF($I35=$K35,"△",IF($I35&lt;$K35,"●"))))</f>
        <v>●</v>
      </c>
      <c r="K35" s="17">
        <f>IF(AND($X$15=""),"",$X$15)</f>
        <v>12</v>
      </c>
      <c r="L35" s="12">
        <f>IF(AND($Z$19=""),"",$Z$19)</f>
        <v>1</v>
      </c>
      <c r="M35" s="16" t="str">
        <f>IF(AND($L35="",$N35=""),"",IF($L35&gt;$N35,"○",IF($L35=$N35,"△",IF($L35&lt;$N35,"●"))))</f>
        <v>●</v>
      </c>
      <c r="N35" s="17">
        <f>IF(AND($X$19=""),"",$X$19)</f>
        <v>5</v>
      </c>
      <c r="O35" s="12">
        <f>IF(AND($Z$23=""),"",$Z$23)</f>
        <v>1</v>
      </c>
      <c r="P35" s="16" t="str">
        <f>IF(AND($O35="",$Q35=""),"",IF($O35&gt;$Q35,"○",IF($O35=$Q35,"△",IF($O35&lt;$Q35,"●"))))</f>
        <v>●</v>
      </c>
      <c r="Q35" s="17">
        <f>IF(AND($X$23=""),"",$X$23)</f>
        <v>9</v>
      </c>
      <c r="R35" s="12">
        <f>IF(AND($Z$27=""),"",$Z$27)</f>
        <v>0</v>
      </c>
      <c r="S35" s="16" t="str">
        <f>IF(AND($R35="",$T35=""),"",IF($R35&gt;$T35,"○",IF($R35=$T35,"△",IF($R35&lt;$T35,"●"))))</f>
        <v>●</v>
      </c>
      <c r="T35" s="17">
        <f>IF(AND($X$27=""),"",$X$27)</f>
        <v>3</v>
      </c>
      <c r="U35" s="12">
        <f>IF(AND($Z$31=""),"",$Z$31)</f>
        <v>0</v>
      </c>
      <c r="V35" s="16" t="str">
        <f>IF(AND($U35="",$W35=""),"",IF($U35&gt;$W35,"○",IF($U35=$W35,"△",IF($U35&lt;$W35,"●"))))</f>
        <v>●</v>
      </c>
      <c r="W35" s="17">
        <f>IF(AND($X$31=""),"",$X$31)</f>
        <v>5</v>
      </c>
      <c r="X35" s="604"/>
      <c r="Y35" s="605"/>
      <c r="Z35" s="606"/>
      <c r="AA35" s="28">
        <v>0</v>
      </c>
      <c r="AB35" s="29" t="s">
        <v>604</v>
      </c>
      <c r="AC35" s="30">
        <v>5</v>
      </c>
      <c r="AD35" s="28">
        <v>1</v>
      </c>
      <c r="AE35" s="29" t="s">
        <v>604</v>
      </c>
      <c r="AF35" s="30">
        <v>3</v>
      </c>
      <c r="AG35" s="615"/>
      <c r="AH35" s="615"/>
      <c r="AI35" s="615"/>
      <c r="AJ35" s="615"/>
      <c r="AK35" s="615"/>
      <c r="AL35" s="615"/>
      <c r="AM35" s="615"/>
      <c r="AN35" s="615"/>
      <c r="AO35" s="618"/>
      <c r="AP35" s="13">
        <f>COUNTIF(C35:AF35,"○")*3</f>
        <v>0</v>
      </c>
      <c r="AQ35" s="13">
        <f>COUNTIF(C35:AF35,"△")*1</f>
        <v>0</v>
      </c>
      <c r="AR35" s="13">
        <f>COUNTIF(C35:AF35,"●")*0</f>
        <v>0</v>
      </c>
      <c r="AS35" s="14" t="str">
        <f>B32</f>
        <v>向台SC</v>
      </c>
      <c r="AT35" s="14"/>
      <c r="AU35" s="6"/>
      <c r="AV35" s="619"/>
    </row>
    <row r="36" spans="1:48" ht="19.5" customHeight="1">
      <c r="A36" s="592">
        <v>9</v>
      </c>
      <c r="B36" s="595" t="s">
        <v>212</v>
      </c>
      <c r="C36" s="625">
        <f>IF(AND($AA$4=""),"",$AA$4)</f>
        <v>43008</v>
      </c>
      <c r="D36" s="626"/>
      <c r="E36" s="627"/>
      <c r="F36" s="625">
        <f>IF(AND($AA$8=""),"",$AA$8)</f>
        <v>43015</v>
      </c>
      <c r="G36" s="626"/>
      <c r="H36" s="627"/>
      <c r="I36" s="625">
        <f>IF(AND($AA$12=""),"",$AA$12)</f>
        <v>43008</v>
      </c>
      <c r="J36" s="626"/>
      <c r="K36" s="627"/>
      <c r="L36" s="625">
        <f>IF(AND($AA$16=""),"",$AA$16)</f>
        <v>42946</v>
      </c>
      <c r="M36" s="626"/>
      <c r="N36" s="627"/>
      <c r="O36" s="625">
        <f>IF(AND($AA$20=""),"",$AA$20)</f>
        <v>42981</v>
      </c>
      <c r="P36" s="626"/>
      <c r="Q36" s="627"/>
      <c r="R36" s="625">
        <f>IF(AND($AA$24=""),"",$AA$24)</f>
        <v>42946</v>
      </c>
      <c r="S36" s="626"/>
      <c r="T36" s="627"/>
      <c r="U36" s="625">
        <f>IF(AND($AA$28=""),"",$AA$28)</f>
        <v>42953</v>
      </c>
      <c r="V36" s="626"/>
      <c r="W36" s="627"/>
      <c r="X36" s="625">
        <f>IF(AND($AA$32=""),"",$AA$32)</f>
        <v>42953</v>
      </c>
      <c r="Y36" s="626"/>
      <c r="Z36" s="627"/>
      <c r="AA36" s="598"/>
      <c r="AB36" s="599"/>
      <c r="AC36" s="600"/>
      <c r="AD36" s="646">
        <v>42981</v>
      </c>
      <c r="AE36" s="647"/>
      <c r="AF36" s="648"/>
      <c r="AG36" s="613">
        <f>IF(AND($D39="",$G39="",$J39="",$M39="",$P39="",$S39="",$V39="",$Y39="",$AB39="",$AE39=""),"",SUM((COUNTIF($C39:$AF39,"○")),(COUNTIF($C39:$AF39,"●")),(COUNTIF($C39:$AF39,"△"))))</f>
        <v>9</v>
      </c>
      <c r="AH36" s="613">
        <f>IF(AND($D39="",$G39="",$J39="",$M39="",$P39="",$S39="",$V39="",$Y39="",$AB39="",$AE39=""),"",SUM($AP39:$AR39))</f>
        <v>14</v>
      </c>
      <c r="AI36" s="613">
        <f>IF(AND($D39="",$G39="",$J39="",$J39="",$M39="",$P39="",$S39="",$V39="",$Y39="",$AB39="",$AE39=""),"",COUNTIF(C39:AF39,"○"))</f>
        <v>4</v>
      </c>
      <c r="AJ36" s="613">
        <f>IF(AND($D39="",$G39="",$J39="",$J39="",$M39="",$P39="",$S39="",$V39="",$Y39="",$AB39="",$AE39=""),"",COUNTIF(C39:AF39,"●"))</f>
        <v>3</v>
      </c>
      <c r="AK36" s="613">
        <f>IF(AND($D39="",$G39="",$J39="",$J39="",$M39="",$P39="",$S39="",$V39="",$Y39="",$AB39="",$AE39=""),"",COUNTIF(C39:AF39,"△"))</f>
        <v>2</v>
      </c>
      <c r="AL36" s="613">
        <f>IF(AND($C39="",$F39="",$I39="",$L39="",$O39="",$R39="",$U39="",$X39="",$AA39="",$AD39=""),"",SUM($C39,$F39,$I39,$L39,$O39,$R39,$U39,$X39,$AA39,$AD39))</f>
        <v>16</v>
      </c>
      <c r="AM36" s="613">
        <f>IF(AND($E39="",$H39="",$K39="",$N39="",$Q39="",$T39="",$W39="",$Z39="",$AC39="",$AF39=""),"",SUM($E39,$H39,$K39,$N39,$Q39,$T39,$W39,$Z39,$AC39,$AF39))</f>
        <v>22</v>
      </c>
      <c r="AN36" s="613">
        <f>IF(AND($AL36="",$AM36=""),"",($AL36-$AM36))</f>
        <v>-6</v>
      </c>
      <c r="AO36" s="616">
        <f>IF(AND($AG36=""),"",RANK(AV36,AV$4:AV$43))</f>
        <v>6</v>
      </c>
      <c r="AP36" s="11"/>
      <c r="AQ36" s="11"/>
      <c r="AS36" s="6"/>
      <c r="AT36" s="6"/>
      <c r="AU36" s="6"/>
      <c r="AV36" s="619">
        <f>_xlfn.IFERROR(AH36*1000000+AN36*100+AL36,"")</f>
        <v>13999416</v>
      </c>
    </row>
    <row r="37" spans="1:48" ht="19.5" customHeight="1">
      <c r="A37" s="593"/>
      <c r="B37" s="596"/>
      <c r="C37" s="632">
        <f>IF(AND($AA$5=""),"",$AA$5)</f>
        <v>0.625</v>
      </c>
      <c r="D37" s="633"/>
      <c r="E37" s="634"/>
      <c r="F37" s="649">
        <f>IF(AND($AA$9=""),"",$AA$9)</f>
        <v>0.625</v>
      </c>
      <c r="G37" s="650"/>
      <c r="H37" s="651"/>
      <c r="I37" s="649">
        <f>IF(AND($AA$13=""),"",$AA$13)</f>
        <v>0.5833333333333334</v>
      </c>
      <c r="J37" s="650"/>
      <c r="K37" s="651"/>
      <c r="L37" s="649">
        <f>IF(AND($AA$17=""),"",$AA$17)</f>
        <v>0.4791666666666667</v>
      </c>
      <c r="M37" s="650"/>
      <c r="N37" s="651"/>
      <c r="O37" s="649">
        <f>IF(AND($AA$21=""),"",$AA$21)</f>
        <v>0.638888888888889</v>
      </c>
      <c r="P37" s="650"/>
      <c r="Q37" s="651"/>
      <c r="R37" s="649">
        <f>IF(AND($AA$25=""),"",$AA$25)</f>
        <v>0.3958333333333333</v>
      </c>
      <c r="S37" s="650"/>
      <c r="T37" s="651"/>
      <c r="U37" s="649">
        <f>IF(AND($AA$29=""),"",$AA$29)</f>
        <v>0.6458333333333334</v>
      </c>
      <c r="V37" s="650"/>
      <c r="W37" s="651"/>
      <c r="X37" s="649">
        <f>IF(AND($AA$33=""),"",$AA$33)</f>
        <v>0.5972222222222222</v>
      </c>
      <c r="Y37" s="650"/>
      <c r="Z37" s="651"/>
      <c r="AA37" s="601"/>
      <c r="AB37" s="602"/>
      <c r="AC37" s="603"/>
      <c r="AD37" s="640">
        <v>0.5972222222222222</v>
      </c>
      <c r="AE37" s="641"/>
      <c r="AF37" s="642"/>
      <c r="AG37" s="614"/>
      <c r="AH37" s="614"/>
      <c r="AI37" s="614"/>
      <c r="AJ37" s="614"/>
      <c r="AK37" s="614"/>
      <c r="AL37" s="614"/>
      <c r="AM37" s="614"/>
      <c r="AN37" s="614"/>
      <c r="AO37" s="617"/>
      <c r="AP37" s="11"/>
      <c r="AQ37" s="11"/>
      <c r="AS37" s="6"/>
      <c r="AT37" s="6"/>
      <c r="AU37" s="6"/>
      <c r="AV37" s="619"/>
    </row>
    <row r="38" spans="1:48" ht="19.5" customHeight="1">
      <c r="A38" s="593"/>
      <c r="B38" s="596"/>
      <c r="C38" s="629" t="str">
        <f>IF(AND($AA$6=""),"",$AA$6)</f>
        <v>ひばりアム</v>
      </c>
      <c r="D38" s="630"/>
      <c r="E38" s="631"/>
      <c r="F38" s="643" t="str">
        <f>IF(AND($AA$10=""),"",$AA$10)</f>
        <v>東久留米下里</v>
      </c>
      <c r="G38" s="644"/>
      <c r="H38" s="645"/>
      <c r="I38" s="643" t="str">
        <f>IF(AND($AA$14=""),"",$AA$14)</f>
        <v>ひばりアム</v>
      </c>
      <c r="J38" s="644"/>
      <c r="K38" s="645"/>
      <c r="L38" s="643" t="str">
        <f>IF(AND($AA$18=""),"",$AA$18)</f>
        <v>内山Ａ</v>
      </c>
      <c r="M38" s="644"/>
      <c r="N38" s="645"/>
      <c r="O38" s="643" t="str">
        <f>IF(AND($AA$22=""),"",$AA$22)</f>
        <v>小金井3小</v>
      </c>
      <c r="P38" s="644"/>
      <c r="Q38" s="645"/>
      <c r="R38" s="643" t="str">
        <f>IF(AND($AA$26=""),"",$AA$26)</f>
        <v>内山Ａ</v>
      </c>
      <c r="S38" s="644"/>
      <c r="T38" s="645"/>
      <c r="U38" s="643" t="str">
        <f>IF(AND($AA$30=""),"",$AA$30)</f>
        <v>小金井3小</v>
      </c>
      <c r="V38" s="644"/>
      <c r="W38" s="645"/>
      <c r="X38" s="643" t="str">
        <f>IF(AND($AA$34=""),"",$AA$34)</f>
        <v>小金井3小</v>
      </c>
      <c r="Y38" s="644"/>
      <c r="Z38" s="645"/>
      <c r="AA38" s="601"/>
      <c r="AB38" s="602"/>
      <c r="AC38" s="603"/>
      <c r="AD38" s="652" t="s">
        <v>591</v>
      </c>
      <c r="AE38" s="653"/>
      <c r="AF38" s="654"/>
      <c r="AG38" s="614"/>
      <c r="AH38" s="614"/>
      <c r="AI38" s="614"/>
      <c r="AJ38" s="614"/>
      <c r="AK38" s="614"/>
      <c r="AL38" s="614"/>
      <c r="AM38" s="614"/>
      <c r="AN38" s="614"/>
      <c r="AO38" s="617"/>
      <c r="AP38" s="11"/>
      <c r="AQ38" s="11"/>
      <c r="AS38" s="6"/>
      <c r="AT38" s="6"/>
      <c r="AU38" s="6"/>
      <c r="AV38" s="619"/>
    </row>
    <row r="39" spans="1:48" ht="24" customHeight="1">
      <c r="A39" s="594"/>
      <c r="B39" s="597"/>
      <c r="C39" s="12">
        <f>IF(AND($AC$7=""),"",$AC$7)</f>
        <v>0</v>
      </c>
      <c r="D39" s="16" t="str">
        <f>IF(AND($C39="",$E39=""),"",IF($C39&gt;$E39,"○",IF($C39=$E39,"△",IF($C39&lt;$E39,"●"))))</f>
        <v>●</v>
      </c>
      <c r="E39" s="17">
        <f>IF(AND($AA$7=""),"",$AA$7)</f>
        <v>3</v>
      </c>
      <c r="F39" s="12">
        <f>IF(AND(AC$11=""),"",AC$11)</f>
        <v>0</v>
      </c>
      <c r="G39" s="16" t="str">
        <f>IF(AND($F39="",$H39=""),"",IF($F39&gt;$H39,"○",IF($F39=$H39,"△",IF($F39&lt;$H39,"●"))))</f>
        <v>●</v>
      </c>
      <c r="H39" s="17">
        <f>IF(AND(AA$11=""),"",AA$11)</f>
        <v>6</v>
      </c>
      <c r="I39" s="12">
        <f>IF(AND($AC$15=""),"",$AC$15)</f>
        <v>0</v>
      </c>
      <c r="J39" s="16" t="str">
        <f>IF(AND($I39="",$K39=""),"",IF($I39&gt;$K39,"○",IF($I39=$K39,"△",IF($I39&lt;$K39,"●"))))</f>
        <v>●</v>
      </c>
      <c r="K39" s="17">
        <f>IF(AND($AA$15=""),"",$AA$15)</f>
        <v>6</v>
      </c>
      <c r="L39" s="12">
        <f>IF(AND($AC$19=""),"",$AC$19)</f>
        <v>1</v>
      </c>
      <c r="M39" s="16" t="str">
        <f>IF(AND($L39="",$N39=""),"",IF($L39&gt;$N39,"○",IF($L39=$N39,"△",IF($L39&lt;$N39,"●"))))</f>
        <v>○</v>
      </c>
      <c r="N39" s="17">
        <f>IF(AND($AA$19=""),"",$AA$19)</f>
        <v>0</v>
      </c>
      <c r="O39" s="12">
        <f>IF(AND($AC$23=""),"",$AC$23)</f>
        <v>2</v>
      </c>
      <c r="P39" s="16" t="str">
        <f>IF(AND($O39="",$Q39=""),"",IF($O39&gt;$Q39,"○",IF($O39=$Q39,"△",IF($O39&lt;$Q39,"●"))))</f>
        <v>△</v>
      </c>
      <c r="Q39" s="17">
        <f>IF(AND($AA$23=""),"",$AA$23)</f>
        <v>2</v>
      </c>
      <c r="R39" s="12">
        <f>IF(AND($AC$27=""),"",$AC$27)</f>
        <v>4</v>
      </c>
      <c r="S39" s="16" t="str">
        <f>IF(AND($R39="",$T39=""),"",IF($R39&gt;$T39,"○",IF($R39=$T39,"△",IF($R39&lt;$T39,"●"))))</f>
        <v>○</v>
      </c>
      <c r="T39" s="17">
        <f>IF(AND($AA$27=""),"",$AA$27)</f>
        <v>2</v>
      </c>
      <c r="U39" s="12">
        <f>IF(AND($AC$31=""),"",$AC$31)</f>
        <v>1</v>
      </c>
      <c r="V39" s="16" t="str">
        <f>IF(AND($U39="",$W39=""),"",IF($U39&gt;$W39,"○",IF($U39=$W39,"△",IF($U39&lt;$W39,"●"))))</f>
        <v>△</v>
      </c>
      <c r="W39" s="17">
        <f>IF(AND($AA$31=""),"",$AA$31)</f>
        <v>1</v>
      </c>
      <c r="X39" s="12">
        <f>IF(AND($AC$35=""),"",$AC$35)</f>
        <v>5</v>
      </c>
      <c r="Y39" s="16" t="str">
        <f>IF(AND($X39="",$Z39=""),"",IF($X39&gt;$Z39,"○",IF($X39=$Z39,"△",IF($X39&lt;$Z39,"●"))))</f>
        <v>○</v>
      </c>
      <c r="Z39" s="17">
        <f>IF(AND($AA$35=""),"",$AA$35)</f>
        <v>0</v>
      </c>
      <c r="AA39" s="604"/>
      <c r="AB39" s="605"/>
      <c r="AC39" s="606"/>
      <c r="AD39" s="28">
        <v>3</v>
      </c>
      <c r="AE39" s="29" t="str">
        <f>IF(AND($AD39="",$AF39=""),"",IF($AD39&gt;$AF39,"○",IF($AD39=$AF39,"△",IF($AD39&lt;$AF39,"●"))))</f>
        <v>○</v>
      </c>
      <c r="AF39" s="30">
        <v>2</v>
      </c>
      <c r="AG39" s="615"/>
      <c r="AH39" s="615"/>
      <c r="AI39" s="615"/>
      <c r="AJ39" s="615"/>
      <c r="AK39" s="615"/>
      <c r="AL39" s="615"/>
      <c r="AM39" s="615"/>
      <c r="AN39" s="615"/>
      <c r="AO39" s="618"/>
      <c r="AP39" s="13">
        <f>COUNTIF(C39:AF39,"○")*3</f>
        <v>12</v>
      </c>
      <c r="AQ39" s="13">
        <f>COUNTIF(C39:AF39,"△")*1</f>
        <v>2</v>
      </c>
      <c r="AR39" s="13">
        <f>COUNTIF(C39:AF39,"●")*0</f>
        <v>0</v>
      </c>
      <c r="AS39" s="14" t="str">
        <f>B36</f>
        <v>清瀬イレブン</v>
      </c>
      <c r="AT39" s="14"/>
      <c r="AU39" s="6"/>
      <c r="AV39" s="619"/>
    </row>
    <row r="40" spans="1:48" ht="19.5" customHeight="1">
      <c r="A40" s="655">
        <v>10</v>
      </c>
      <c r="B40" s="595" t="s">
        <v>173</v>
      </c>
      <c r="C40" s="625">
        <f>IF(AND($AD$4=""),"",$AD$4)</f>
        <v>42946</v>
      </c>
      <c r="D40" s="626"/>
      <c r="E40" s="627"/>
      <c r="F40" s="625">
        <f>IF(AND($AD$8=""),"",$AD$8)</f>
        <v>42974</v>
      </c>
      <c r="G40" s="626"/>
      <c r="H40" s="627"/>
      <c r="I40" s="625">
        <f>IF(AND($AD$12=""),"",$AD$12)</f>
        <v>42932</v>
      </c>
      <c r="J40" s="626"/>
      <c r="K40" s="627"/>
      <c r="L40" s="625">
        <f>IF(AND($AD$16=""),"",$AD$16)</f>
        <v>42981</v>
      </c>
      <c r="M40" s="626"/>
      <c r="N40" s="627"/>
      <c r="O40" s="625">
        <f>IF(AND($AD$20=""),"",$AD$20)</f>
        <v>43002</v>
      </c>
      <c r="P40" s="626"/>
      <c r="Q40" s="627"/>
      <c r="R40" s="625">
        <f>IF(AND($AD$24=""),"",$AD$24)</f>
        <v>43002</v>
      </c>
      <c r="S40" s="626"/>
      <c r="T40" s="627"/>
      <c r="U40" s="625">
        <f>IF(AND($AD$28=""),"",$AD$28)</f>
        <v>42946</v>
      </c>
      <c r="V40" s="626"/>
      <c r="W40" s="627"/>
      <c r="X40" s="625">
        <f>IF(AND($AD$32=""),"",$AD$32)</f>
        <v>42974</v>
      </c>
      <c r="Y40" s="626"/>
      <c r="Z40" s="627"/>
      <c r="AA40" s="625">
        <f>IF(AND($AD$36=""),"",$AD$36)</f>
        <v>42981</v>
      </c>
      <c r="AB40" s="626"/>
      <c r="AC40" s="627"/>
      <c r="AD40" s="598"/>
      <c r="AE40" s="599"/>
      <c r="AF40" s="600"/>
      <c r="AG40" s="613">
        <f>IF(AND($D43="",$G43="",$J43="",$M43="",$P43="",$S43="",$V43="",$Y43="",$AB43="",$AE43=""),"",SUM((COUNTIF($C43:$AF43,"○")),(COUNTIF($C43:$AF43,"●")),(COUNTIF($C43:$AF43,"△"))))</f>
        <v>9</v>
      </c>
      <c r="AH40" s="613">
        <f>IF(AND($D43="",$G43="",$J43="",$M43="",$P43="",$S43="",$V43="",$Y43="",$AB43="",$AE43=""),"",SUM($AP43:$AR43))</f>
        <v>4</v>
      </c>
      <c r="AI40" s="613">
        <f>IF(AND($D43="",$G43="",$J43="",$J43="",$M43="",$P43="",$S43="",$V43="",$Y43="",$AB43="",$AE43=""),"",COUNTIF(C43:AF43,"○"))</f>
        <v>1</v>
      </c>
      <c r="AJ40" s="613">
        <f>IF(AND($D43="",$G43="",$J43="",$J43="",$M43="",$P43="",$S43="",$V43="",$Y43="",$AB43="",$AE43=""),"",COUNTIF(C43:AF43,"●"))</f>
        <v>7</v>
      </c>
      <c r="AK40" s="613">
        <f>IF(AND($D43="",$G43="",$J43="",$J43="",$M43="",$P43="",$S43="",$V43="",$Y43="",$AB43="",$AE43=""),"",COUNTIF(C43:AF43,"△"))</f>
        <v>1</v>
      </c>
      <c r="AL40" s="613">
        <f>IF(AND($C43="",$F43="",$I43="",$L43="",$O43="",$R43="",$U43="",$X43="",$AA43="",$AD43=""),"",SUM($C43,$F43,$I43,$L43,$O43,$R43,$U43,$X43,$AA43,$AD43))</f>
        <v>11</v>
      </c>
      <c r="AM40" s="613">
        <f>IF(AND($E43="",$H43="",$K43="",$N43="",$Q43="",$T43="",$W43="",$Z43="",$AC43="",$AF43=""),"",SUM($E43,$H43,$K43,$N43,$Q43,$T43,$W43,$Z43,$AC43,$AF43))</f>
        <v>66</v>
      </c>
      <c r="AN40" s="613">
        <f>IF(AND($AL40="",$AM40=""),"",($AL40-$AM40))</f>
        <v>-55</v>
      </c>
      <c r="AO40" s="616">
        <f>IF(AND($AG40=""),"",RANK(AV40,AV$4:AV$43))</f>
        <v>9</v>
      </c>
      <c r="AP40" s="11"/>
      <c r="AQ40" s="11"/>
      <c r="AS40" s="6"/>
      <c r="AT40" s="6"/>
      <c r="AU40" s="6"/>
      <c r="AV40" s="619">
        <f>_xlfn.IFERROR(AH40*1000000+AN40*100+AL40,"")</f>
        <v>3994511</v>
      </c>
    </row>
    <row r="41" spans="1:48" ht="19.5" customHeight="1">
      <c r="A41" s="656"/>
      <c r="B41" s="596"/>
      <c r="C41" s="632">
        <f>IF(AND($AD$5=""),"",$AD$5)</f>
        <v>0.4791666666666667</v>
      </c>
      <c r="D41" s="633"/>
      <c r="E41" s="634"/>
      <c r="F41" s="632">
        <f>IF(AND($AD$9=""),"",$AD$9)</f>
        <v>0.3680555555555556</v>
      </c>
      <c r="G41" s="633"/>
      <c r="H41" s="634"/>
      <c r="I41" s="632">
        <f>IF(AND($AD$13=""),"",$AD$13)</f>
        <v>0.3958333333333333</v>
      </c>
      <c r="J41" s="633"/>
      <c r="K41" s="634"/>
      <c r="L41" s="632">
        <f>IF(AND($AD$17=""),"",$AD$17)</f>
        <v>0.6736111111111112</v>
      </c>
      <c r="M41" s="633"/>
      <c r="N41" s="634"/>
      <c r="O41" s="632">
        <f>IF(AND($AD$21=""),"",$AD$21)</f>
        <v>0.625</v>
      </c>
      <c r="P41" s="633"/>
      <c r="Q41" s="634"/>
      <c r="R41" s="632">
        <f>IF(AND($AD$25=""),"",$AD$25)</f>
        <v>0.6666666666666666</v>
      </c>
      <c r="S41" s="633"/>
      <c r="T41" s="634"/>
      <c r="U41" s="632">
        <f>IF(AND($AD$29=""),"",$AD$29)</f>
        <v>0.3958333333333333</v>
      </c>
      <c r="V41" s="633"/>
      <c r="W41" s="634"/>
      <c r="X41" s="632">
        <f>IF(AND($AD$33=""),"",$AD$33)</f>
        <v>0.40972222222222227</v>
      </c>
      <c r="Y41" s="633"/>
      <c r="Z41" s="634"/>
      <c r="AA41" s="632">
        <f>IF(AND($AD$37=""),"",$AD$37)</f>
        <v>0.5972222222222222</v>
      </c>
      <c r="AB41" s="633"/>
      <c r="AC41" s="634"/>
      <c r="AD41" s="601"/>
      <c r="AE41" s="602"/>
      <c r="AF41" s="603"/>
      <c r="AG41" s="614"/>
      <c r="AH41" s="614"/>
      <c r="AI41" s="614"/>
      <c r="AJ41" s="614"/>
      <c r="AK41" s="614"/>
      <c r="AL41" s="614"/>
      <c r="AM41" s="614"/>
      <c r="AN41" s="614"/>
      <c r="AO41" s="617"/>
      <c r="AP41" s="11"/>
      <c r="AQ41" s="11"/>
      <c r="AS41" s="6"/>
      <c r="AT41" s="6"/>
      <c r="AU41" s="6"/>
      <c r="AV41" s="619"/>
    </row>
    <row r="42" spans="1:48" ht="19.5" customHeight="1">
      <c r="A42" s="656"/>
      <c r="B42" s="596"/>
      <c r="C42" s="629" t="str">
        <f>IF(AND($AD$6=""),"",$AD$6)</f>
        <v>内山Ａ</v>
      </c>
      <c r="D42" s="630"/>
      <c r="E42" s="631"/>
      <c r="F42" s="629" t="str">
        <f>IF(AND($AD$10=""),"",$AD$10)</f>
        <v>東久留米7小</v>
      </c>
      <c r="G42" s="630"/>
      <c r="H42" s="631"/>
      <c r="I42" s="629" t="str">
        <f>IF(AND($AD$14=""),"",$AD$14)</f>
        <v>内山Ｃ</v>
      </c>
      <c r="J42" s="630"/>
      <c r="K42" s="631"/>
      <c r="L42" s="629" t="str">
        <f>IF(AND($AD$18=""),"",$AD$18)</f>
        <v>小金井3小</v>
      </c>
      <c r="M42" s="630"/>
      <c r="N42" s="631"/>
      <c r="O42" s="629" t="str">
        <f>IF(AND($AD$22=""),"",$AD$22)</f>
        <v>小金井２小</v>
      </c>
      <c r="P42" s="630"/>
      <c r="Q42" s="631"/>
      <c r="R42" s="629" t="str">
        <f>IF(AND($AD$26=""),"",$AD$26)</f>
        <v>小金井２小</v>
      </c>
      <c r="S42" s="630"/>
      <c r="T42" s="631"/>
      <c r="U42" s="629" t="str">
        <f>IF(AND($AD$30=""),"",$AD$30)</f>
        <v>内山Ａ</v>
      </c>
      <c r="V42" s="630"/>
      <c r="W42" s="631"/>
      <c r="X42" s="629" t="str">
        <f>IF(AND($AD$34=""),"",$AD$34)</f>
        <v>東久留米7小</v>
      </c>
      <c r="Y42" s="630"/>
      <c r="Z42" s="631"/>
      <c r="AA42" s="629" t="str">
        <f>IF(AND($AD$38=""),"",$AD$38)</f>
        <v>小金井3小</v>
      </c>
      <c r="AB42" s="630"/>
      <c r="AC42" s="631"/>
      <c r="AD42" s="601"/>
      <c r="AE42" s="602"/>
      <c r="AF42" s="603"/>
      <c r="AG42" s="614"/>
      <c r="AH42" s="614"/>
      <c r="AI42" s="614"/>
      <c r="AJ42" s="614"/>
      <c r="AK42" s="614"/>
      <c r="AL42" s="614"/>
      <c r="AM42" s="614"/>
      <c r="AN42" s="614"/>
      <c r="AO42" s="617"/>
      <c r="AP42" s="11"/>
      <c r="AQ42" s="11"/>
      <c r="AS42" s="6"/>
      <c r="AT42" s="6"/>
      <c r="AU42" s="6"/>
      <c r="AV42" s="619"/>
    </row>
    <row r="43" spans="1:48" ht="24" customHeight="1">
      <c r="A43" s="657"/>
      <c r="B43" s="597"/>
      <c r="C43" s="12">
        <f>IF(AND($AF$7=""),"",$AF$7)</f>
        <v>1</v>
      </c>
      <c r="D43" s="16" t="str">
        <f>IF(AND($C43="",$E43=""),"",IF($C43&gt;$E43,"○",IF($C43=$E43,"△",IF($C43&lt;$E43,"●"))))</f>
        <v>●</v>
      </c>
      <c r="E43" s="17">
        <f>IF(AND($AD$7=""),"",$AD$7)</f>
        <v>6</v>
      </c>
      <c r="F43" s="12">
        <f>IF(AND(AF$11=""),"",AF$11)</f>
        <v>0</v>
      </c>
      <c r="G43" s="16" t="str">
        <f>IF(AND($F43="",$H43=""),"",IF($F43&gt;$H43,"○",IF($F43=$H43,"△",IF($F43&lt;$H43,"●"))))</f>
        <v>●</v>
      </c>
      <c r="H43" s="17">
        <f>IF(AND(AD$11=""),"",AD$11)</f>
        <v>12</v>
      </c>
      <c r="I43" s="12">
        <f>IF(AND($AF$15=""),"",$AF$15)</f>
        <v>0</v>
      </c>
      <c r="J43" s="16" t="str">
        <f>IF(AND($I43="",$K43=""),"",IF($I43&gt;$K43,"○",IF($I43=$K43,"△",IF($I43&lt;$K43,"●"))))</f>
        <v>●</v>
      </c>
      <c r="K43" s="17">
        <f>IF(AND($AD$15=""),"",$AD$15)</f>
        <v>12</v>
      </c>
      <c r="L43" s="12">
        <f>IF(AND($AF$19=""),"",$AF$19)</f>
        <v>0</v>
      </c>
      <c r="M43" s="16" t="str">
        <f>IF(AND($L43="",$N43=""),"",IF($L43&gt;$N43,"○",IF($L43=$N43,"△",IF($L43&lt;$N43,"●"))))</f>
        <v>●</v>
      </c>
      <c r="N43" s="17">
        <f>IF(AND($AD$19=""),"",$AD$19)</f>
        <v>10</v>
      </c>
      <c r="O43" s="12">
        <f>IF(AND($AF$23=""),"",$AF$23)</f>
        <v>0</v>
      </c>
      <c r="P43" s="16" t="str">
        <f>IF(AND($O43="",$Q43=""),"",IF($O43&gt;$Q43,"○",IF($O43=$Q43,"△",IF($O43&lt;$Q43,"●"))))</f>
        <v>●</v>
      </c>
      <c r="Q43" s="17">
        <f>IF(AND($AD$23=""),"",$AD$23)</f>
        <v>10</v>
      </c>
      <c r="R43" s="12">
        <f>IF(AND($AF$27=""),"",$AF$27)</f>
        <v>4</v>
      </c>
      <c r="S43" s="16" t="str">
        <f>IF(AND($R43="",$T43=""),"",IF($R43&gt;$T43,"○",IF($R43=$T43,"△",IF($R43&lt;$T43,"●"))))</f>
        <v>△</v>
      </c>
      <c r="T43" s="17">
        <f>IF(AND($AD$27=""),"",$AD$27)</f>
        <v>4</v>
      </c>
      <c r="U43" s="12">
        <f>IF(AND($AF$31=""),"",$AF$31)</f>
        <v>1</v>
      </c>
      <c r="V43" s="16" t="str">
        <f>IF(AND($U43="",$W43=""),"",IF($U43&gt;$W43,"○",IF($U43=$W43,"△",IF($U43&lt;$W43,"●"))))</f>
        <v>●</v>
      </c>
      <c r="W43" s="17">
        <f>IF(AND($AD$31=""),"",$AD$31)</f>
        <v>8</v>
      </c>
      <c r="X43" s="12">
        <f>IF(AND($AF$35=""),"",$AF$35)</f>
        <v>3</v>
      </c>
      <c r="Y43" s="16" t="str">
        <f>IF(AND($X43="",$Z43=""),"",IF($X43&gt;$Z43,"○",IF($X43=$Z43,"△",IF($X43&lt;$Z43,"●"))))</f>
        <v>○</v>
      </c>
      <c r="Z43" s="17">
        <f>IF(AND($AD$35=""),"",$AD$35)</f>
        <v>1</v>
      </c>
      <c r="AA43" s="12">
        <f>IF(AND($AF$39=""),"",$AF$39)</f>
        <v>2</v>
      </c>
      <c r="AB43" s="16" t="str">
        <f>IF(AND($AA43="",$AC43=""),"",IF($AA43&gt;$AC43,"○",IF($AA43=$AC43,"△",IF($AA43&lt;$AC43,"●"))))</f>
        <v>●</v>
      </c>
      <c r="AC43" s="17">
        <f>IF(AND($AD$39=""),"",$AD$39)</f>
        <v>3</v>
      </c>
      <c r="AD43" s="604"/>
      <c r="AE43" s="605"/>
      <c r="AF43" s="606"/>
      <c r="AG43" s="615"/>
      <c r="AH43" s="615"/>
      <c r="AI43" s="615"/>
      <c r="AJ43" s="615"/>
      <c r="AK43" s="615"/>
      <c r="AL43" s="615"/>
      <c r="AM43" s="615"/>
      <c r="AN43" s="615"/>
      <c r="AO43" s="618"/>
      <c r="AP43" s="13">
        <f>COUNTIF(C43:AF43,"○")*3</f>
        <v>3</v>
      </c>
      <c r="AQ43" s="13">
        <f>COUNTIF(C43:AF43,"△")*1</f>
        <v>1</v>
      </c>
      <c r="AR43" s="13">
        <f>COUNTIF(C43:AF43,"●")*0</f>
        <v>0</v>
      </c>
      <c r="AS43" s="14" t="str">
        <f>B40</f>
        <v>清瀬ジュニア</v>
      </c>
      <c r="AT43" s="14"/>
      <c r="AU43" s="6"/>
      <c r="AV43" s="619"/>
    </row>
    <row r="44" spans="1:32" ht="14.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33:36" ht="13.5">
      <c r="AG45" s="1">
        <f>SUM(AG4:AG43)</f>
        <v>90</v>
      </c>
      <c r="AI45" s="2">
        <f>ROUND(AG45/90*100,0)</f>
        <v>100</v>
      </c>
      <c r="AJ45" s="1" t="s">
        <v>11</v>
      </c>
    </row>
    <row r="46" spans="33:34" ht="13.5">
      <c r="AG46" s="1">
        <f>(90-AG45)/2</f>
        <v>0</v>
      </c>
      <c r="AH46" s="2" t="s">
        <v>10</v>
      </c>
    </row>
  </sheetData>
  <sheetProtection/>
  <mergeCells count="417">
    <mergeCell ref="AM40:AM43"/>
    <mergeCell ref="U42:W42"/>
    <mergeCell ref="X41:Z41"/>
    <mergeCell ref="AA41:AC41"/>
    <mergeCell ref="X42:Z42"/>
    <mergeCell ref="AA42:AC42"/>
    <mergeCell ref="C42:E42"/>
    <mergeCell ref="F42:H42"/>
    <mergeCell ref="I42:K42"/>
    <mergeCell ref="L42:N42"/>
    <mergeCell ref="O42:Q42"/>
    <mergeCell ref="R42:T42"/>
    <mergeCell ref="AH40:AH43"/>
    <mergeCell ref="AI40:AI43"/>
    <mergeCell ref="AJ40:AJ43"/>
    <mergeCell ref="AK40:AK43"/>
    <mergeCell ref="AL40:AL43"/>
    <mergeCell ref="O40:Q40"/>
    <mergeCell ref="R40:T40"/>
    <mergeCell ref="U40:W40"/>
    <mergeCell ref="X40:Z40"/>
    <mergeCell ref="AA40:AC40"/>
    <mergeCell ref="AN40:AN43"/>
    <mergeCell ref="AO40:AO43"/>
    <mergeCell ref="AV40:AV43"/>
    <mergeCell ref="C41:E41"/>
    <mergeCell ref="F41:H41"/>
    <mergeCell ref="I41:K41"/>
    <mergeCell ref="L41:N41"/>
    <mergeCell ref="O41:Q41"/>
    <mergeCell ref="R41:T41"/>
    <mergeCell ref="AG40:AG43"/>
    <mergeCell ref="X38:Z38"/>
    <mergeCell ref="AD38:AF38"/>
    <mergeCell ref="A40:A43"/>
    <mergeCell ref="B40:B43"/>
    <mergeCell ref="C40:E40"/>
    <mergeCell ref="F40:H40"/>
    <mergeCell ref="I40:K40"/>
    <mergeCell ref="L40:N40"/>
    <mergeCell ref="AD40:AF43"/>
    <mergeCell ref="U41:W41"/>
    <mergeCell ref="O36:Q36"/>
    <mergeCell ref="R36:T36"/>
    <mergeCell ref="U36:W36"/>
    <mergeCell ref="X36:Z36"/>
    <mergeCell ref="AA36:AC39"/>
    <mergeCell ref="AD36:AF36"/>
    <mergeCell ref="U37:W37"/>
    <mergeCell ref="X37:Z37"/>
    <mergeCell ref="R38:T38"/>
    <mergeCell ref="U38:W38"/>
    <mergeCell ref="AO36:AO39"/>
    <mergeCell ref="AV36:AV39"/>
    <mergeCell ref="C37:E37"/>
    <mergeCell ref="F37:H37"/>
    <mergeCell ref="I37:K37"/>
    <mergeCell ref="L37:N37"/>
    <mergeCell ref="O37:Q37"/>
    <mergeCell ref="R37:T37"/>
    <mergeCell ref="AG36:AG39"/>
    <mergeCell ref="AH36:AH39"/>
    <mergeCell ref="C38:E38"/>
    <mergeCell ref="F38:H38"/>
    <mergeCell ref="I38:K38"/>
    <mergeCell ref="L38:N38"/>
    <mergeCell ref="AM36:AM39"/>
    <mergeCell ref="AN36:AN39"/>
    <mergeCell ref="AI36:AI39"/>
    <mergeCell ref="AJ36:AJ39"/>
    <mergeCell ref="AK36:AK39"/>
    <mergeCell ref="AL36:AL39"/>
    <mergeCell ref="U32:W32"/>
    <mergeCell ref="X32:Z35"/>
    <mergeCell ref="AD37:AF37"/>
    <mergeCell ref="O38:Q38"/>
    <mergeCell ref="A36:A39"/>
    <mergeCell ref="B36:B39"/>
    <mergeCell ref="C36:E36"/>
    <mergeCell ref="F36:H36"/>
    <mergeCell ref="I36:K36"/>
    <mergeCell ref="L36:N36"/>
    <mergeCell ref="AI32:AI35"/>
    <mergeCell ref="AJ32:AJ35"/>
    <mergeCell ref="AK32:AK35"/>
    <mergeCell ref="AL32:AL35"/>
    <mergeCell ref="AM32:AM35"/>
    <mergeCell ref="AN32:AN35"/>
    <mergeCell ref="O34:Q34"/>
    <mergeCell ref="R34:T34"/>
    <mergeCell ref="AO32:AO35"/>
    <mergeCell ref="AV32:AV35"/>
    <mergeCell ref="C33:E33"/>
    <mergeCell ref="F33:H33"/>
    <mergeCell ref="I33:K33"/>
    <mergeCell ref="L33:N33"/>
    <mergeCell ref="O33:Q33"/>
    <mergeCell ref="R33:T33"/>
    <mergeCell ref="AA32:AC32"/>
    <mergeCell ref="AD32:AF32"/>
    <mergeCell ref="AG32:AG35"/>
    <mergeCell ref="AH32:AH35"/>
    <mergeCell ref="AD33:AF33"/>
    <mergeCell ref="U34:W34"/>
    <mergeCell ref="AA34:AC34"/>
    <mergeCell ref="AD34:AF34"/>
    <mergeCell ref="U33:W33"/>
    <mergeCell ref="AA33:AC33"/>
    <mergeCell ref="O32:Q32"/>
    <mergeCell ref="R32:T32"/>
    <mergeCell ref="C30:E30"/>
    <mergeCell ref="F30:H30"/>
    <mergeCell ref="I30:K30"/>
    <mergeCell ref="L30:N30"/>
    <mergeCell ref="O30:Q30"/>
    <mergeCell ref="R30:T30"/>
    <mergeCell ref="A32:A35"/>
    <mergeCell ref="B32:B35"/>
    <mergeCell ref="C32:E32"/>
    <mergeCell ref="F32:H32"/>
    <mergeCell ref="I32:K32"/>
    <mergeCell ref="L32:N32"/>
    <mergeCell ref="C34:E34"/>
    <mergeCell ref="F34:H34"/>
    <mergeCell ref="I34:K34"/>
    <mergeCell ref="L34:N34"/>
    <mergeCell ref="O28:Q28"/>
    <mergeCell ref="R28:T28"/>
    <mergeCell ref="U28:W31"/>
    <mergeCell ref="X28:Z28"/>
    <mergeCell ref="AA28:AC28"/>
    <mergeCell ref="AD28:AF28"/>
    <mergeCell ref="X29:Z29"/>
    <mergeCell ref="AA29:AC29"/>
    <mergeCell ref="AA30:AC30"/>
    <mergeCell ref="AD30:AF30"/>
    <mergeCell ref="AG28:AG31"/>
    <mergeCell ref="AH28:AH31"/>
    <mergeCell ref="AI28:AI31"/>
    <mergeCell ref="AJ28:AJ31"/>
    <mergeCell ref="AK28:AK31"/>
    <mergeCell ref="AL28:AL31"/>
    <mergeCell ref="AM28:AM31"/>
    <mergeCell ref="AN28:AN31"/>
    <mergeCell ref="AO28:AO31"/>
    <mergeCell ref="AV28:AV31"/>
    <mergeCell ref="C29:E29"/>
    <mergeCell ref="F29:H29"/>
    <mergeCell ref="I29:K29"/>
    <mergeCell ref="L29:N29"/>
    <mergeCell ref="O29:Q29"/>
    <mergeCell ref="R29:T29"/>
    <mergeCell ref="A28:A31"/>
    <mergeCell ref="B28:B31"/>
    <mergeCell ref="C28:E28"/>
    <mergeCell ref="F28:H28"/>
    <mergeCell ref="I28:K28"/>
    <mergeCell ref="L28:N28"/>
    <mergeCell ref="AD29:AF29"/>
    <mergeCell ref="X30:Z30"/>
    <mergeCell ref="U26:W26"/>
    <mergeCell ref="X26:Z26"/>
    <mergeCell ref="AA26:AC26"/>
    <mergeCell ref="AD26:AF26"/>
    <mergeCell ref="AK24:AK27"/>
    <mergeCell ref="AL24:AL27"/>
    <mergeCell ref="O24:Q24"/>
    <mergeCell ref="R24:T27"/>
    <mergeCell ref="U24:W24"/>
    <mergeCell ref="X24:Z24"/>
    <mergeCell ref="AA24:AC24"/>
    <mergeCell ref="AD24:AF24"/>
    <mergeCell ref="X25:Z25"/>
    <mergeCell ref="AA25:AC25"/>
    <mergeCell ref="C25:E25"/>
    <mergeCell ref="F25:H25"/>
    <mergeCell ref="I25:K25"/>
    <mergeCell ref="L25:N25"/>
    <mergeCell ref="O25:Q25"/>
    <mergeCell ref="U25:W25"/>
    <mergeCell ref="I26:K26"/>
    <mergeCell ref="L26:N26"/>
    <mergeCell ref="AM24:AM27"/>
    <mergeCell ref="AN24:AN27"/>
    <mergeCell ref="AO24:AO27"/>
    <mergeCell ref="AV24:AV27"/>
    <mergeCell ref="AG24:AG27"/>
    <mergeCell ref="AH24:AH27"/>
    <mergeCell ref="AI24:AI27"/>
    <mergeCell ref="AJ24:AJ27"/>
    <mergeCell ref="AD25:AF25"/>
    <mergeCell ref="O26:Q26"/>
    <mergeCell ref="A24:A27"/>
    <mergeCell ref="B24:B27"/>
    <mergeCell ref="C24:E24"/>
    <mergeCell ref="F24:H24"/>
    <mergeCell ref="I24:K24"/>
    <mergeCell ref="L24:N24"/>
    <mergeCell ref="C26:E26"/>
    <mergeCell ref="F26:H26"/>
    <mergeCell ref="AI20:AI23"/>
    <mergeCell ref="AJ20:AJ23"/>
    <mergeCell ref="AK20:AK23"/>
    <mergeCell ref="AL20:AL23"/>
    <mergeCell ref="AM20:AM23"/>
    <mergeCell ref="AN20:AN23"/>
    <mergeCell ref="AO20:AO23"/>
    <mergeCell ref="AV20:AV23"/>
    <mergeCell ref="C21:E21"/>
    <mergeCell ref="F21:H21"/>
    <mergeCell ref="I21:K21"/>
    <mergeCell ref="L21:N21"/>
    <mergeCell ref="R21:T21"/>
    <mergeCell ref="U21:W21"/>
    <mergeCell ref="X21:Z21"/>
    <mergeCell ref="AA21:AC21"/>
    <mergeCell ref="C22:E22"/>
    <mergeCell ref="F22:H22"/>
    <mergeCell ref="I22:K22"/>
    <mergeCell ref="L22:N22"/>
    <mergeCell ref="R22:T22"/>
    <mergeCell ref="U22:W22"/>
    <mergeCell ref="AG20:AG23"/>
    <mergeCell ref="AH20:AH23"/>
    <mergeCell ref="AD21:AF21"/>
    <mergeCell ref="X22:Z22"/>
    <mergeCell ref="AA22:AC22"/>
    <mergeCell ref="AD22:AF22"/>
    <mergeCell ref="X20:Z20"/>
    <mergeCell ref="X17:Z17"/>
    <mergeCell ref="A16:A19"/>
    <mergeCell ref="B16:B19"/>
    <mergeCell ref="I16:K16"/>
    <mergeCell ref="AA20:AC20"/>
    <mergeCell ref="AD20:AF20"/>
    <mergeCell ref="AA18:AC18"/>
    <mergeCell ref="AD18:AF18"/>
    <mergeCell ref="U20:W20"/>
    <mergeCell ref="X18:Z18"/>
    <mergeCell ref="L16:N19"/>
    <mergeCell ref="A20:A23"/>
    <mergeCell ref="B20:B23"/>
    <mergeCell ref="C20:E20"/>
    <mergeCell ref="F20:H20"/>
    <mergeCell ref="I20:K20"/>
    <mergeCell ref="L20:N20"/>
    <mergeCell ref="O20:Q23"/>
    <mergeCell ref="R20:T20"/>
    <mergeCell ref="C16:E16"/>
    <mergeCell ref="F16:H16"/>
    <mergeCell ref="AA17:AC17"/>
    <mergeCell ref="AD17:AF17"/>
    <mergeCell ref="C18:E18"/>
    <mergeCell ref="F18:H18"/>
    <mergeCell ref="I18:K18"/>
    <mergeCell ref="O18:Q18"/>
    <mergeCell ref="R18:T18"/>
    <mergeCell ref="U18:W18"/>
    <mergeCell ref="O16:Q16"/>
    <mergeCell ref="R16:T16"/>
    <mergeCell ref="U16:W16"/>
    <mergeCell ref="X16:Z16"/>
    <mergeCell ref="AA16:AC16"/>
    <mergeCell ref="AD16:AF16"/>
    <mergeCell ref="AG16:AG19"/>
    <mergeCell ref="AH16:AH19"/>
    <mergeCell ref="AI16:AI19"/>
    <mergeCell ref="AJ16:AJ19"/>
    <mergeCell ref="AK16:AK19"/>
    <mergeCell ref="AL16:AL19"/>
    <mergeCell ref="AM16:AM19"/>
    <mergeCell ref="AN16:AN19"/>
    <mergeCell ref="AO16:AO19"/>
    <mergeCell ref="AV16:AV19"/>
    <mergeCell ref="C17:E17"/>
    <mergeCell ref="F17:H17"/>
    <mergeCell ref="I17:K17"/>
    <mergeCell ref="O17:Q17"/>
    <mergeCell ref="R17:T17"/>
    <mergeCell ref="U17:W17"/>
    <mergeCell ref="AI12:AI15"/>
    <mergeCell ref="AJ12:AJ15"/>
    <mergeCell ref="AK12:AK15"/>
    <mergeCell ref="AL12:AL15"/>
    <mergeCell ref="AM12:AM15"/>
    <mergeCell ref="AN12:AN15"/>
    <mergeCell ref="AO12:AO15"/>
    <mergeCell ref="AV12:AV15"/>
    <mergeCell ref="C13:E13"/>
    <mergeCell ref="F13:H13"/>
    <mergeCell ref="L13:N13"/>
    <mergeCell ref="O13:Q13"/>
    <mergeCell ref="R13:T13"/>
    <mergeCell ref="U13:W13"/>
    <mergeCell ref="X13:Z13"/>
    <mergeCell ref="AA13:AC13"/>
    <mergeCell ref="AD10:AF10"/>
    <mergeCell ref="C14:E14"/>
    <mergeCell ref="F14:H14"/>
    <mergeCell ref="L14:N14"/>
    <mergeCell ref="O14:Q14"/>
    <mergeCell ref="R14:T14"/>
    <mergeCell ref="U14:W14"/>
    <mergeCell ref="U12:W12"/>
    <mergeCell ref="X12:Z12"/>
    <mergeCell ref="AD12:AF12"/>
    <mergeCell ref="AG12:AG15"/>
    <mergeCell ref="AH12:AH15"/>
    <mergeCell ref="AD13:AF13"/>
    <mergeCell ref="X14:Z14"/>
    <mergeCell ref="AA14:AC14"/>
    <mergeCell ref="AD14:AF14"/>
    <mergeCell ref="X9:Z9"/>
    <mergeCell ref="A8:A11"/>
    <mergeCell ref="B8:B11"/>
    <mergeCell ref="I8:K8"/>
    <mergeCell ref="L8:N8"/>
    <mergeCell ref="AA12:AC12"/>
    <mergeCell ref="AA10:AC10"/>
    <mergeCell ref="X10:Z10"/>
    <mergeCell ref="A12:A15"/>
    <mergeCell ref="B12:B15"/>
    <mergeCell ref="C12:E12"/>
    <mergeCell ref="F12:H12"/>
    <mergeCell ref="I12:K15"/>
    <mergeCell ref="L12:N12"/>
    <mergeCell ref="O12:Q12"/>
    <mergeCell ref="R12:T12"/>
    <mergeCell ref="C8:E8"/>
    <mergeCell ref="F8:H11"/>
    <mergeCell ref="AA9:AC9"/>
    <mergeCell ref="AD9:AF9"/>
    <mergeCell ref="C10:E10"/>
    <mergeCell ref="I10:K10"/>
    <mergeCell ref="L10:N10"/>
    <mergeCell ref="O10:Q10"/>
    <mergeCell ref="R10:T10"/>
    <mergeCell ref="U10:W10"/>
    <mergeCell ref="O8:Q8"/>
    <mergeCell ref="R8:T8"/>
    <mergeCell ref="U8:W8"/>
    <mergeCell ref="X8:Z8"/>
    <mergeCell ref="AA8:AC8"/>
    <mergeCell ref="AD8:AF8"/>
    <mergeCell ref="AG8:AG11"/>
    <mergeCell ref="AH8:AH11"/>
    <mergeCell ref="AI8:AI11"/>
    <mergeCell ref="AJ8:AJ11"/>
    <mergeCell ref="AK8:AK11"/>
    <mergeCell ref="AL8:AL11"/>
    <mergeCell ref="AM8:AM11"/>
    <mergeCell ref="AN8:AN11"/>
    <mergeCell ref="AO8:AO11"/>
    <mergeCell ref="AV8:AV11"/>
    <mergeCell ref="C9:E9"/>
    <mergeCell ref="I9:K9"/>
    <mergeCell ref="L9:N9"/>
    <mergeCell ref="O9:Q9"/>
    <mergeCell ref="R9:T9"/>
    <mergeCell ref="U9:W9"/>
    <mergeCell ref="AJ4:AJ7"/>
    <mergeCell ref="AK4:AK7"/>
    <mergeCell ref="AL4:AL7"/>
    <mergeCell ref="AM4:AM7"/>
    <mergeCell ref="AN4:AN7"/>
    <mergeCell ref="AO4:AO7"/>
    <mergeCell ref="AV4:AV7"/>
    <mergeCell ref="F5:H5"/>
    <mergeCell ref="I5:K5"/>
    <mergeCell ref="L5:N5"/>
    <mergeCell ref="O5:Q5"/>
    <mergeCell ref="R5:T5"/>
    <mergeCell ref="U5:W5"/>
    <mergeCell ref="X5:Z5"/>
    <mergeCell ref="AA5:AC5"/>
    <mergeCell ref="AD5:AF5"/>
    <mergeCell ref="F6:H6"/>
    <mergeCell ref="I6:K6"/>
    <mergeCell ref="L6:N6"/>
    <mergeCell ref="O6:Q6"/>
    <mergeCell ref="R6:T6"/>
    <mergeCell ref="U6:W6"/>
    <mergeCell ref="AD3:AF3"/>
    <mergeCell ref="A4:A7"/>
    <mergeCell ref="B4:B7"/>
    <mergeCell ref="C4:E7"/>
    <mergeCell ref="F4:H4"/>
    <mergeCell ref="I4:K4"/>
    <mergeCell ref="L4:N4"/>
    <mergeCell ref="O4:Q4"/>
    <mergeCell ref="R4:T4"/>
    <mergeCell ref="U4:W4"/>
    <mergeCell ref="AD4:AF4"/>
    <mergeCell ref="AG4:AG7"/>
    <mergeCell ref="AH4:AH7"/>
    <mergeCell ref="AI4:AI7"/>
    <mergeCell ref="X6:Z6"/>
    <mergeCell ref="AA6:AC6"/>
    <mergeCell ref="AD6:AF6"/>
    <mergeCell ref="X4:Z4"/>
    <mergeCell ref="AA4:AC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s>
  <conditionalFormatting sqref="C4 C3:AF3 F20 F12 I16 I12 F16 F8 L16 I20 L20 R24 O20 U28 C12 C16 C20 C24 X32 AD40 AA36 C28 C32 C36 C40 C8 O24 L24 I24 F24 R28 O28 L28 I28 F28 U32 R32 O32 L32 I32 F32 X36 U36 R36 O36 L36 I36 F36 AA40 X40 U40 R40 O40 L40 I40 F40 C10 C14 F14 C18 F18 I18 C22 L22 I22 F22 F26 I26 L26 O26 C26 F30 I30 L30 O30 R30 C30 F34 I34 L34 O34 R34 U34 C34 F38 I38 L38 O38 R38 U38 X38 C38 F42 I42 L42 O42 R42 U42 X42 AA42 C42">
    <cfRule type="cellIs" priority="134" dxfId="791" operator="equal" stopIfTrue="1">
      <formula>0</formula>
    </cfRule>
  </conditionalFormatting>
  <conditionalFormatting sqref="C9">
    <cfRule type="cellIs" priority="125" dxfId="791" operator="equal" stopIfTrue="1">
      <formula>0</formula>
    </cfRule>
  </conditionalFormatting>
  <conditionalFormatting sqref="C13 F13">
    <cfRule type="cellIs" priority="124" dxfId="791" operator="equal" stopIfTrue="1">
      <formula>0</formula>
    </cfRule>
  </conditionalFormatting>
  <conditionalFormatting sqref="C17 F17 I17">
    <cfRule type="cellIs" priority="122" dxfId="791" operator="equal" stopIfTrue="1">
      <formula>0</formula>
    </cfRule>
  </conditionalFormatting>
  <conditionalFormatting sqref="C21 L21 I21 F21">
    <cfRule type="cellIs" priority="120" dxfId="791" operator="equal" stopIfTrue="1">
      <formula>0</formula>
    </cfRule>
  </conditionalFormatting>
  <conditionalFormatting sqref="F25 I25 L25 O25 C25">
    <cfRule type="cellIs" priority="118" dxfId="791" operator="equal" stopIfTrue="1">
      <formula>0</formula>
    </cfRule>
  </conditionalFormatting>
  <conditionalFormatting sqref="F29 I29 L29 O29 R29 C29">
    <cfRule type="cellIs" priority="116" dxfId="791" operator="equal" stopIfTrue="1">
      <formula>0</formula>
    </cfRule>
  </conditionalFormatting>
  <conditionalFormatting sqref="F33 I33 L33 O33 R33 U33 C33">
    <cfRule type="cellIs" priority="114" dxfId="791" operator="equal" stopIfTrue="1">
      <formula>0</formula>
    </cfRule>
  </conditionalFormatting>
  <conditionalFormatting sqref="F37 I37 L37 O37 R37 U37 X37 C37">
    <cfRule type="cellIs" priority="112" dxfId="791" operator="equal" stopIfTrue="1">
      <formula>0</formula>
    </cfRule>
  </conditionalFormatting>
  <conditionalFormatting sqref="F41 I41 L41 O41 R41 U41 X41 AA41 C41">
    <cfRule type="cellIs" priority="110" dxfId="791" operator="equal" stopIfTrue="1">
      <formula>0</formula>
    </cfRule>
  </conditionalFormatting>
  <conditionalFormatting sqref="F4 F6">
    <cfRule type="cellIs" priority="109" dxfId="791" operator="equal" stopIfTrue="1">
      <formula>0</formula>
    </cfRule>
  </conditionalFormatting>
  <conditionalFormatting sqref="F5">
    <cfRule type="cellIs" priority="108" dxfId="791" operator="equal" stopIfTrue="1">
      <formula>0</formula>
    </cfRule>
  </conditionalFormatting>
  <conditionalFormatting sqref="O4">
    <cfRule type="cellIs" priority="107" dxfId="791" operator="equal" stopIfTrue="1">
      <formula>0</formula>
    </cfRule>
  </conditionalFormatting>
  <conditionalFormatting sqref="O5">
    <cfRule type="cellIs" priority="106" dxfId="791" operator="equal" stopIfTrue="1">
      <formula>0</formula>
    </cfRule>
  </conditionalFormatting>
  <conditionalFormatting sqref="X4">
    <cfRule type="cellIs" priority="105" dxfId="791" operator="equal" stopIfTrue="1">
      <formula>0</formula>
    </cfRule>
  </conditionalFormatting>
  <conditionalFormatting sqref="X5">
    <cfRule type="cellIs" priority="104" dxfId="791" operator="equal" stopIfTrue="1">
      <formula>0</formula>
    </cfRule>
  </conditionalFormatting>
  <conditionalFormatting sqref="O6">
    <cfRule type="cellIs" priority="103" dxfId="791" operator="equal" stopIfTrue="1">
      <formula>0</formula>
    </cfRule>
  </conditionalFormatting>
  <conditionalFormatting sqref="I4">
    <cfRule type="cellIs" priority="102" dxfId="791" operator="equal" stopIfTrue="1">
      <formula>0</formula>
    </cfRule>
  </conditionalFormatting>
  <conditionalFormatting sqref="I5">
    <cfRule type="cellIs" priority="101" dxfId="791" operator="equal" stopIfTrue="1">
      <formula>0</formula>
    </cfRule>
  </conditionalFormatting>
  <conditionalFormatting sqref="R4">
    <cfRule type="cellIs" priority="100" dxfId="791" operator="equal" stopIfTrue="1">
      <formula>0</formula>
    </cfRule>
  </conditionalFormatting>
  <conditionalFormatting sqref="R5">
    <cfRule type="cellIs" priority="99" dxfId="791" operator="equal" stopIfTrue="1">
      <formula>0</formula>
    </cfRule>
  </conditionalFormatting>
  <conditionalFormatting sqref="R6">
    <cfRule type="cellIs" priority="98" dxfId="791" operator="equal" stopIfTrue="1">
      <formula>0</formula>
    </cfRule>
  </conditionalFormatting>
  <conditionalFormatting sqref="L4">
    <cfRule type="cellIs" priority="97" dxfId="791" operator="equal" stopIfTrue="1">
      <formula>0</formula>
    </cfRule>
  </conditionalFormatting>
  <conditionalFormatting sqref="L5">
    <cfRule type="cellIs" priority="96" dxfId="791" operator="equal" stopIfTrue="1">
      <formula>0</formula>
    </cfRule>
  </conditionalFormatting>
  <conditionalFormatting sqref="L6">
    <cfRule type="cellIs" priority="95" dxfId="791" operator="equal" stopIfTrue="1">
      <formula>0</formula>
    </cfRule>
  </conditionalFormatting>
  <conditionalFormatting sqref="U4">
    <cfRule type="cellIs" priority="94" dxfId="791" operator="equal" stopIfTrue="1">
      <formula>0</formula>
    </cfRule>
  </conditionalFormatting>
  <conditionalFormatting sqref="U5">
    <cfRule type="cellIs" priority="93" dxfId="791" operator="equal" stopIfTrue="1">
      <formula>0</formula>
    </cfRule>
  </conditionalFormatting>
  <conditionalFormatting sqref="U6">
    <cfRule type="cellIs" priority="92" dxfId="791" operator="equal" stopIfTrue="1">
      <formula>0</formula>
    </cfRule>
  </conditionalFormatting>
  <conditionalFormatting sqref="AD4">
    <cfRule type="cellIs" priority="91" dxfId="791" operator="equal" stopIfTrue="1">
      <formula>0</formula>
    </cfRule>
  </conditionalFormatting>
  <conditionalFormatting sqref="AD5">
    <cfRule type="cellIs" priority="90" dxfId="791" operator="equal" stopIfTrue="1">
      <formula>0</formula>
    </cfRule>
  </conditionalFormatting>
  <conditionalFormatting sqref="AD6">
    <cfRule type="cellIs" priority="89" dxfId="791" operator="equal" stopIfTrue="1">
      <formula>0</formula>
    </cfRule>
  </conditionalFormatting>
  <conditionalFormatting sqref="I6">
    <cfRule type="cellIs" priority="88" dxfId="791" operator="equal" stopIfTrue="1">
      <formula>0</formula>
    </cfRule>
  </conditionalFormatting>
  <conditionalFormatting sqref="X6">
    <cfRule type="cellIs" priority="87" dxfId="791" operator="equal" stopIfTrue="1">
      <formula>0</formula>
    </cfRule>
  </conditionalFormatting>
  <conditionalFormatting sqref="AA4 AA6">
    <cfRule type="cellIs" priority="86" dxfId="793" operator="equal">
      <formula>0</formula>
    </cfRule>
  </conditionalFormatting>
  <conditionalFormatting sqref="AA5">
    <cfRule type="cellIs" priority="85" dxfId="793" operator="equal">
      <formula>0</formula>
    </cfRule>
  </conditionalFormatting>
  <conditionalFormatting sqref="L8 L10">
    <cfRule type="cellIs" priority="84" dxfId="791" operator="equal" stopIfTrue="1">
      <formula>0</formula>
    </cfRule>
  </conditionalFormatting>
  <conditionalFormatting sqref="L9">
    <cfRule type="cellIs" priority="83" dxfId="791" operator="equal" stopIfTrue="1">
      <formula>0</formula>
    </cfRule>
  </conditionalFormatting>
  <conditionalFormatting sqref="I8 I10">
    <cfRule type="cellIs" priority="82" dxfId="791" operator="equal" stopIfTrue="1">
      <formula>0</formula>
    </cfRule>
  </conditionalFormatting>
  <conditionalFormatting sqref="I9">
    <cfRule type="cellIs" priority="81" dxfId="791" operator="equal" stopIfTrue="1">
      <formula>0</formula>
    </cfRule>
  </conditionalFormatting>
  <conditionalFormatting sqref="U8 X8 AD8 AD10">
    <cfRule type="cellIs" priority="80" dxfId="791" operator="equal" stopIfTrue="1">
      <formula>0</formula>
    </cfRule>
  </conditionalFormatting>
  <conditionalFormatting sqref="U9 X9 AD9">
    <cfRule type="cellIs" priority="79" dxfId="791" operator="equal" stopIfTrue="1">
      <formula>0</formula>
    </cfRule>
  </conditionalFormatting>
  <conditionalFormatting sqref="X10">
    <cfRule type="cellIs" priority="78" dxfId="791" operator="equal" stopIfTrue="1">
      <formula>0</formula>
    </cfRule>
  </conditionalFormatting>
  <conditionalFormatting sqref="O8">
    <cfRule type="cellIs" priority="77" dxfId="791" operator="equal" stopIfTrue="1">
      <formula>0</formula>
    </cfRule>
  </conditionalFormatting>
  <conditionalFormatting sqref="O9">
    <cfRule type="cellIs" priority="76" dxfId="791" operator="equal" stopIfTrue="1">
      <formula>0</formula>
    </cfRule>
  </conditionalFormatting>
  <conditionalFormatting sqref="O10">
    <cfRule type="cellIs" priority="75" dxfId="791" operator="equal" stopIfTrue="1">
      <formula>0</formula>
    </cfRule>
  </conditionalFormatting>
  <conditionalFormatting sqref="U10">
    <cfRule type="cellIs" priority="74" dxfId="791" operator="equal" stopIfTrue="1">
      <formula>0</formula>
    </cfRule>
  </conditionalFormatting>
  <conditionalFormatting sqref="R8">
    <cfRule type="cellIs" priority="73" dxfId="791" operator="equal" stopIfTrue="1">
      <formula>0</formula>
    </cfRule>
  </conditionalFormatting>
  <conditionalFormatting sqref="R9">
    <cfRule type="cellIs" priority="72" dxfId="791" operator="equal" stopIfTrue="1">
      <formula>0</formula>
    </cfRule>
  </conditionalFormatting>
  <conditionalFormatting sqref="R10">
    <cfRule type="cellIs" priority="71" dxfId="791" operator="equal" stopIfTrue="1">
      <formula>0</formula>
    </cfRule>
  </conditionalFormatting>
  <conditionalFormatting sqref="AA8 AA10">
    <cfRule type="cellIs" priority="70" dxfId="793" operator="equal">
      <formula>0</formula>
    </cfRule>
  </conditionalFormatting>
  <conditionalFormatting sqref="AA9">
    <cfRule type="cellIs" priority="69" dxfId="793" operator="equal">
      <formula>0</formula>
    </cfRule>
  </conditionalFormatting>
  <conditionalFormatting sqref="AD12 AD14">
    <cfRule type="cellIs" priority="68" dxfId="791" operator="equal" stopIfTrue="1">
      <formula>0</formula>
    </cfRule>
  </conditionalFormatting>
  <conditionalFormatting sqref="AD13">
    <cfRule type="cellIs" priority="67" dxfId="791" operator="equal" stopIfTrue="1">
      <formula>0</formula>
    </cfRule>
  </conditionalFormatting>
  <conditionalFormatting sqref="L12 L14">
    <cfRule type="cellIs" priority="66" dxfId="791" operator="equal" stopIfTrue="1">
      <formula>0</formula>
    </cfRule>
  </conditionalFormatting>
  <conditionalFormatting sqref="L13">
    <cfRule type="cellIs" priority="65" dxfId="791" operator="equal" stopIfTrue="1">
      <formula>0</formula>
    </cfRule>
  </conditionalFormatting>
  <conditionalFormatting sqref="X12 X14">
    <cfRule type="cellIs" priority="64" dxfId="791" operator="equal" stopIfTrue="1">
      <formula>0</formula>
    </cfRule>
  </conditionalFormatting>
  <conditionalFormatting sqref="X13">
    <cfRule type="cellIs" priority="63" dxfId="791" operator="equal" stopIfTrue="1">
      <formula>0</formula>
    </cfRule>
  </conditionalFormatting>
  <conditionalFormatting sqref="O12">
    <cfRule type="cellIs" priority="62" dxfId="791" operator="equal" stopIfTrue="1">
      <formula>0</formula>
    </cfRule>
  </conditionalFormatting>
  <conditionalFormatting sqref="O13">
    <cfRule type="cellIs" priority="61" dxfId="791" operator="equal" stopIfTrue="1">
      <formula>0</formula>
    </cfRule>
  </conditionalFormatting>
  <conditionalFormatting sqref="O14">
    <cfRule type="cellIs" priority="60" dxfId="791" operator="equal" stopIfTrue="1">
      <formula>0</formula>
    </cfRule>
  </conditionalFormatting>
  <conditionalFormatting sqref="R12">
    <cfRule type="cellIs" priority="59" dxfId="791" operator="equal" stopIfTrue="1">
      <formula>0</formula>
    </cfRule>
  </conditionalFormatting>
  <conditionalFormatting sqref="R13">
    <cfRule type="cellIs" priority="58" dxfId="791" operator="equal" stopIfTrue="1">
      <formula>0</formula>
    </cfRule>
  </conditionalFormatting>
  <conditionalFormatting sqref="R14">
    <cfRule type="cellIs" priority="57" dxfId="791" operator="equal" stopIfTrue="1">
      <formula>0</formula>
    </cfRule>
  </conditionalFormatting>
  <conditionalFormatting sqref="AA12 AA14">
    <cfRule type="cellIs" priority="56" dxfId="793" operator="equal">
      <formula>0</formula>
    </cfRule>
  </conditionalFormatting>
  <conditionalFormatting sqref="AA13">
    <cfRule type="cellIs" priority="55" dxfId="793" operator="equal">
      <formula>0</formula>
    </cfRule>
  </conditionalFormatting>
  <conditionalFormatting sqref="U12">
    <cfRule type="cellIs" priority="54" dxfId="793" operator="equal">
      <formula>0</formula>
    </cfRule>
  </conditionalFormatting>
  <conditionalFormatting sqref="U13">
    <cfRule type="cellIs" priority="53" dxfId="793" operator="equal">
      <formula>0</formula>
    </cfRule>
  </conditionalFormatting>
  <conditionalFormatting sqref="U14">
    <cfRule type="cellIs" priority="52" dxfId="793" operator="equal">
      <formula>0</formula>
    </cfRule>
  </conditionalFormatting>
  <conditionalFormatting sqref="U16 X16 U18 X18">
    <cfRule type="cellIs" priority="51" dxfId="791" operator="equal" stopIfTrue="1">
      <formula>0</formula>
    </cfRule>
  </conditionalFormatting>
  <conditionalFormatting sqref="U17 X17">
    <cfRule type="cellIs" priority="50" dxfId="791" operator="equal" stopIfTrue="1">
      <formula>0</formula>
    </cfRule>
  </conditionalFormatting>
  <conditionalFormatting sqref="O16">
    <cfRule type="cellIs" priority="49" dxfId="791" operator="equal" stopIfTrue="1">
      <formula>0</formula>
    </cfRule>
  </conditionalFormatting>
  <conditionalFormatting sqref="O17">
    <cfRule type="cellIs" priority="48" dxfId="791" operator="equal" stopIfTrue="1">
      <formula>0</formula>
    </cfRule>
  </conditionalFormatting>
  <conditionalFormatting sqref="O18">
    <cfRule type="cellIs" priority="47" dxfId="791" operator="equal" stopIfTrue="1">
      <formula>0</formula>
    </cfRule>
  </conditionalFormatting>
  <conditionalFormatting sqref="AD16">
    <cfRule type="cellIs" priority="46" dxfId="791" operator="equal" stopIfTrue="1">
      <formula>0</formula>
    </cfRule>
  </conditionalFormatting>
  <conditionalFormatting sqref="AD17">
    <cfRule type="cellIs" priority="45" dxfId="791" operator="equal" stopIfTrue="1">
      <formula>0</formula>
    </cfRule>
  </conditionalFormatting>
  <conditionalFormatting sqref="AD18">
    <cfRule type="cellIs" priority="44" dxfId="791" operator="equal" stopIfTrue="1">
      <formula>0</formula>
    </cfRule>
  </conditionalFormatting>
  <conditionalFormatting sqref="R16">
    <cfRule type="cellIs" priority="43" dxfId="791" operator="equal" stopIfTrue="1">
      <formula>0</formula>
    </cfRule>
  </conditionalFormatting>
  <conditionalFormatting sqref="R17">
    <cfRule type="cellIs" priority="42" dxfId="791" operator="equal" stopIfTrue="1">
      <formula>0</formula>
    </cfRule>
  </conditionalFormatting>
  <conditionalFormatting sqref="R18">
    <cfRule type="cellIs" priority="41" dxfId="791" operator="equal" stopIfTrue="1">
      <formula>0</formula>
    </cfRule>
  </conditionalFormatting>
  <conditionalFormatting sqref="AA16">
    <cfRule type="cellIs" priority="40" dxfId="791" operator="equal" stopIfTrue="1">
      <formula>0</formula>
    </cfRule>
  </conditionalFormatting>
  <conditionalFormatting sqref="AA17">
    <cfRule type="cellIs" priority="39" dxfId="791" operator="equal" stopIfTrue="1">
      <formula>0</formula>
    </cfRule>
  </conditionalFormatting>
  <conditionalFormatting sqref="AA18">
    <cfRule type="cellIs" priority="38" dxfId="791" operator="equal" stopIfTrue="1">
      <formula>0</formula>
    </cfRule>
  </conditionalFormatting>
  <conditionalFormatting sqref="AA20 AA22">
    <cfRule type="cellIs" priority="37" dxfId="791" operator="equal" stopIfTrue="1">
      <formula>0</formula>
    </cfRule>
  </conditionalFormatting>
  <conditionalFormatting sqref="AA21">
    <cfRule type="cellIs" priority="36" dxfId="791" operator="equal" stopIfTrue="1">
      <formula>0</formula>
    </cfRule>
  </conditionalFormatting>
  <conditionalFormatting sqref="X20">
    <cfRule type="cellIs" priority="35" dxfId="791" operator="equal" stopIfTrue="1">
      <formula>0</formula>
    </cfRule>
  </conditionalFormatting>
  <conditionalFormatting sqref="X21">
    <cfRule type="cellIs" priority="34" dxfId="791" operator="equal" stopIfTrue="1">
      <formula>0</formula>
    </cfRule>
  </conditionalFormatting>
  <conditionalFormatting sqref="X22">
    <cfRule type="cellIs" priority="33" dxfId="791" operator="equal" stopIfTrue="1">
      <formula>0</formula>
    </cfRule>
  </conditionalFormatting>
  <conditionalFormatting sqref="R20">
    <cfRule type="cellIs" priority="32" dxfId="793" operator="equal">
      <formula>0</formula>
    </cfRule>
  </conditionalFormatting>
  <conditionalFormatting sqref="R21">
    <cfRule type="cellIs" priority="31" dxfId="793" operator="equal">
      <formula>0</formula>
    </cfRule>
  </conditionalFormatting>
  <conditionalFormatting sqref="R22">
    <cfRule type="cellIs" priority="30" dxfId="793" operator="equal">
      <formula>0</formula>
    </cfRule>
  </conditionalFormatting>
  <conditionalFormatting sqref="AD20 AD22">
    <cfRule type="cellIs" priority="29" dxfId="793" operator="equal">
      <formula>0</formula>
    </cfRule>
  </conditionalFormatting>
  <conditionalFormatting sqref="AD21">
    <cfRule type="cellIs" priority="28" dxfId="793" operator="equal">
      <formula>0</formula>
    </cfRule>
  </conditionalFormatting>
  <conditionalFormatting sqref="U20 U22">
    <cfRule type="cellIs" priority="27" dxfId="793" operator="equal">
      <formula>0</formula>
    </cfRule>
  </conditionalFormatting>
  <conditionalFormatting sqref="U21">
    <cfRule type="cellIs" priority="26" dxfId="793" operator="equal">
      <formula>0</formula>
    </cfRule>
  </conditionalFormatting>
  <conditionalFormatting sqref="U24">
    <cfRule type="cellIs" priority="25" dxfId="791" operator="equal" stopIfTrue="1">
      <formula>0</formula>
    </cfRule>
  </conditionalFormatting>
  <conditionalFormatting sqref="U25">
    <cfRule type="cellIs" priority="24" dxfId="791" operator="equal" stopIfTrue="1">
      <formula>0</formula>
    </cfRule>
  </conditionalFormatting>
  <conditionalFormatting sqref="U26">
    <cfRule type="cellIs" priority="23" dxfId="791" operator="equal" stopIfTrue="1">
      <formula>0</formula>
    </cfRule>
  </conditionalFormatting>
  <conditionalFormatting sqref="AA24">
    <cfRule type="cellIs" priority="22" dxfId="791" operator="equal" stopIfTrue="1">
      <formula>0</formula>
    </cfRule>
  </conditionalFormatting>
  <conditionalFormatting sqref="AA25">
    <cfRule type="cellIs" priority="21" dxfId="791" operator="equal" stopIfTrue="1">
      <formula>0</formula>
    </cfRule>
  </conditionalFormatting>
  <conditionalFormatting sqref="AA26">
    <cfRule type="cellIs" priority="20" dxfId="791" operator="equal" stopIfTrue="1">
      <formula>0</formula>
    </cfRule>
  </conditionalFormatting>
  <conditionalFormatting sqref="AD24">
    <cfRule type="cellIs" priority="19" dxfId="793" operator="equal">
      <formula>0</formula>
    </cfRule>
  </conditionalFormatting>
  <conditionalFormatting sqref="AD25">
    <cfRule type="cellIs" priority="18" dxfId="793" operator="equal">
      <formula>0</formula>
    </cfRule>
  </conditionalFormatting>
  <conditionalFormatting sqref="AD26">
    <cfRule type="cellIs" priority="17" dxfId="793" operator="equal">
      <formula>0</formula>
    </cfRule>
  </conditionalFormatting>
  <conditionalFormatting sqref="X24">
    <cfRule type="cellIs" priority="16" dxfId="793" operator="equal">
      <formula>0</formula>
    </cfRule>
  </conditionalFormatting>
  <conditionalFormatting sqref="X25">
    <cfRule type="cellIs" priority="15" dxfId="793" operator="equal">
      <formula>0</formula>
    </cfRule>
  </conditionalFormatting>
  <conditionalFormatting sqref="X26">
    <cfRule type="cellIs" priority="14" dxfId="793" operator="equal">
      <formula>0</formula>
    </cfRule>
  </conditionalFormatting>
  <conditionalFormatting sqref="AA28 AA30">
    <cfRule type="cellIs" priority="13" dxfId="791" operator="equal" stopIfTrue="1">
      <formula>0</formula>
    </cfRule>
  </conditionalFormatting>
  <conditionalFormatting sqref="AA29">
    <cfRule type="cellIs" priority="12" dxfId="791" operator="equal" stopIfTrue="1">
      <formula>0</formula>
    </cfRule>
  </conditionalFormatting>
  <conditionalFormatting sqref="AD28">
    <cfRule type="cellIs" priority="11" dxfId="791" operator="equal" stopIfTrue="1">
      <formula>0</formula>
    </cfRule>
  </conditionalFormatting>
  <conditionalFormatting sqref="AD29">
    <cfRule type="cellIs" priority="10" dxfId="791" operator="equal" stopIfTrue="1">
      <formula>0</formula>
    </cfRule>
  </conditionalFormatting>
  <conditionalFormatting sqref="AD30">
    <cfRule type="cellIs" priority="9" dxfId="791" operator="equal" stopIfTrue="1">
      <formula>0</formula>
    </cfRule>
  </conditionalFormatting>
  <conditionalFormatting sqref="X28 X30">
    <cfRule type="cellIs" priority="8" dxfId="793" operator="equal">
      <formula>0</formula>
    </cfRule>
  </conditionalFormatting>
  <conditionalFormatting sqref="X29">
    <cfRule type="cellIs" priority="7" dxfId="793" operator="equal">
      <formula>0</formula>
    </cfRule>
  </conditionalFormatting>
  <conditionalFormatting sqref="AA32 AA34">
    <cfRule type="cellIs" priority="6" dxfId="791" operator="equal" stopIfTrue="1">
      <formula>0</formula>
    </cfRule>
  </conditionalFormatting>
  <conditionalFormatting sqref="AA33">
    <cfRule type="cellIs" priority="5" dxfId="791" operator="equal" stopIfTrue="1">
      <formula>0</formula>
    </cfRule>
  </conditionalFormatting>
  <conditionalFormatting sqref="AD32 AD34">
    <cfRule type="cellIs" priority="4" dxfId="791" operator="equal" stopIfTrue="1">
      <formula>0</formula>
    </cfRule>
  </conditionalFormatting>
  <conditionalFormatting sqref="AD33">
    <cfRule type="cellIs" priority="3" dxfId="791" operator="equal" stopIfTrue="1">
      <formula>0</formula>
    </cfRule>
  </conditionalFormatting>
  <conditionalFormatting sqref="AD36 AD38">
    <cfRule type="cellIs" priority="2" dxfId="791" operator="equal" stopIfTrue="1">
      <formula>0</formula>
    </cfRule>
  </conditionalFormatting>
  <conditionalFormatting sqref="AD37">
    <cfRule type="cellIs" priority="1" dxfId="791" operator="equal" stopIfTrue="1">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W105"/>
  <sheetViews>
    <sheetView zoomScale="70" zoomScaleNormal="70" zoomScalePageLayoutView="0" workbookViewId="0" topLeftCell="A43">
      <selection activeCell="N60" sqref="N60"/>
    </sheetView>
  </sheetViews>
  <sheetFormatPr defaultColWidth="8.8515625" defaultRowHeight="15"/>
  <cols>
    <col min="1" max="1" width="6.57421875" style="34" bestFit="1" customWidth="1"/>
    <col min="2" max="2" width="10.140625" style="34" customWidth="1"/>
    <col min="3" max="3" width="4.8515625" style="164" customWidth="1"/>
    <col min="4" max="4" width="14.421875" style="34" customWidth="1"/>
    <col min="5" max="5" width="15.140625" style="34" bestFit="1" customWidth="1"/>
    <col min="6" max="6" width="10.140625" style="34" customWidth="1"/>
    <col min="7" max="7" width="12.421875" style="164" customWidth="1"/>
    <col min="8" max="8" width="5.00390625" style="164" customWidth="1"/>
    <col min="9" max="9" width="4.8515625" style="164" customWidth="1"/>
    <col min="10" max="10" width="5.00390625" style="164" customWidth="1"/>
    <col min="11" max="11" width="13.140625" style="164" customWidth="1"/>
    <col min="12" max="12" width="11.421875" style="34" customWidth="1"/>
    <col min="13" max="13" width="11.57421875" style="34" customWidth="1"/>
    <col min="14" max="14" width="41.140625" style="34" customWidth="1"/>
    <col min="15" max="16384" width="8.8515625" style="34" customWidth="1"/>
  </cols>
  <sheetData>
    <row r="1" spans="1:15" ht="30" customHeight="1">
      <c r="A1" s="165"/>
      <c r="B1" s="800" t="s">
        <v>37</v>
      </c>
      <c r="C1" s="800"/>
      <c r="D1" s="800"/>
      <c r="E1" s="800" t="s">
        <v>38</v>
      </c>
      <c r="F1" s="800"/>
      <c r="G1" s="800"/>
      <c r="H1" s="800"/>
      <c r="I1" s="800"/>
      <c r="J1" s="800" t="s">
        <v>159</v>
      </c>
      <c r="K1" s="800"/>
      <c r="L1" s="800"/>
      <c r="M1" s="800"/>
      <c r="N1" s="166">
        <f ca="1">TODAY()</f>
        <v>43027</v>
      </c>
      <c r="O1" s="167" t="s">
        <v>40</v>
      </c>
    </row>
    <row r="2" spans="1:15" ht="24.75" customHeight="1">
      <c r="A2" s="168"/>
      <c r="B2" s="169" t="s">
        <v>160</v>
      </c>
      <c r="C2" s="169" t="s">
        <v>161</v>
      </c>
      <c r="D2" s="169" t="s">
        <v>162</v>
      </c>
      <c r="E2" s="169" t="s">
        <v>163</v>
      </c>
      <c r="F2" s="169" t="s">
        <v>45</v>
      </c>
      <c r="G2" s="801" t="s">
        <v>164</v>
      </c>
      <c r="H2" s="802"/>
      <c r="I2" s="802"/>
      <c r="J2" s="802"/>
      <c r="K2" s="803"/>
      <c r="L2" s="169" t="s">
        <v>165</v>
      </c>
      <c r="M2" s="169" t="s">
        <v>166</v>
      </c>
      <c r="N2" s="801" t="s">
        <v>167</v>
      </c>
      <c r="O2" s="803"/>
    </row>
    <row r="3" spans="1:15" ht="24.75" customHeight="1">
      <c r="A3" s="170">
        <v>1</v>
      </c>
      <c r="B3" s="171">
        <v>42924</v>
      </c>
      <c r="C3" s="172" t="s">
        <v>84</v>
      </c>
      <c r="D3" s="172" t="s">
        <v>168</v>
      </c>
      <c r="E3" s="172" t="s">
        <v>169</v>
      </c>
      <c r="F3" s="173">
        <v>0.375</v>
      </c>
      <c r="G3" s="172" t="s">
        <v>169</v>
      </c>
      <c r="H3" s="174">
        <v>15</v>
      </c>
      <c r="I3" s="174" t="s">
        <v>69</v>
      </c>
      <c r="J3" s="174">
        <v>0</v>
      </c>
      <c r="K3" s="172" t="s">
        <v>170</v>
      </c>
      <c r="L3" s="172" t="s">
        <v>171</v>
      </c>
      <c r="M3" s="172" t="s">
        <v>171</v>
      </c>
      <c r="N3" s="794" t="s">
        <v>172</v>
      </c>
      <c r="O3" s="795"/>
    </row>
    <row r="4" spans="1:15" ht="24.75" customHeight="1">
      <c r="A4" s="170">
        <f>A3+1</f>
        <v>2</v>
      </c>
      <c r="B4" s="171">
        <v>42924</v>
      </c>
      <c r="C4" s="172" t="s">
        <v>84</v>
      </c>
      <c r="D4" s="172" t="s">
        <v>168</v>
      </c>
      <c r="E4" s="172" t="s">
        <v>169</v>
      </c>
      <c r="F4" s="173">
        <v>0.4166666666666667</v>
      </c>
      <c r="G4" s="172" t="s">
        <v>170</v>
      </c>
      <c r="H4" s="174">
        <v>1</v>
      </c>
      <c r="I4" s="174" t="s">
        <v>69</v>
      </c>
      <c r="J4" s="174">
        <v>9</v>
      </c>
      <c r="K4" s="172" t="s">
        <v>171</v>
      </c>
      <c r="L4" s="172" t="s">
        <v>169</v>
      </c>
      <c r="M4" s="172" t="s">
        <v>169</v>
      </c>
      <c r="N4" s="796"/>
      <c r="O4" s="797"/>
    </row>
    <row r="5" spans="1:15" ht="24.75" customHeight="1">
      <c r="A5" s="170">
        <f aca="true" t="shared" si="0" ref="A5:A68">A4+1</f>
        <v>3</v>
      </c>
      <c r="B5" s="171">
        <v>42924</v>
      </c>
      <c r="C5" s="172" t="s">
        <v>84</v>
      </c>
      <c r="D5" s="172" t="s">
        <v>168</v>
      </c>
      <c r="E5" s="172" t="s">
        <v>169</v>
      </c>
      <c r="F5" s="173">
        <v>0.4583333333333333</v>
      </c>
      <c r="G5" s="172" t="s">
        <v>171</v>
      </c>
      <c r="H5" s="174">
        <v>3</v>
      </c>
      <c r="I5" s="174" t="s">
        <v>69</v>
      </c>
      <c r="J5" s="174">
        <v>7</v>
      </c>
      <c r="K5" s="172" t="s">
        <v>169</v>
      </c>
      <c r="L5" s="172" t="s">
        <v>170</v>
      </c>
      <c r="M5" s="172" t="s">
        <v>170</v>
      </c>
      <c r="N5" s="798"/>
      <c r="O5" s="799"/>
    </row>
    <row r="6" spans="1:15" ht="24.75" customHeight="1">
      <c r="A6" s="170">
        <f t="shared" si="0"/>
        <v>4</v>
      </c>
      <c r="B6" s="175">
        <v>42932</v>
      </c>
      <c r="C6" s="176" t="s">
        <v>110</v>
      </c>
      <c r="D6" s="176" t="s">
        <v>22</v>
      </c>
      <c r="E6" s="176" t="s">
        <v>173</v>
      </c>
      <c r="F6" s="177">
        <v>0.3958333333333333</v>
      </c>
      <c r="G6" s="176" t="s">
        <v>173</v>
      </c>
      <c r="H6" s="178">
        <v>0</v>
      </c>
      <c r="I6" s="178" t="s">
        <v>69</v>
      </c>
      <c r="J6" s="178">
        <v>12</v>
      </c>
      <c r="K6" s="176" t="s">
        <v>174</v>
      </c>
      <c r="L6" s="176" t="s">
        <v>170</v>
      </c>
      <c r="M6" s="176" t="s">
        <v>170</v>
      </c>
      <c r="N6" s="808" t="s">
        <v>175</v>
      </c>
      <c r="O6" s="809"/>
    </row>
    <row r="7" spans="1:15" ht="24.75" customHeight="1">
      <c r="A7" s="170">
        <f t="shared" si="0"/>
        <v>5</v>
      </c>
      <c r="B7" s="175">
        <v>42932</v>
      </c>
      <c r="C7" s="176" t="s">
        <v>110</v>
      </c>
      <c r="D7" s="176" t="s">
        <v>22</v>
      </c>
      <c r="E7" s="176" t="s">
        <v>173</v>
      </c>
      <c r="F7" s="177">
        <v>0.4375</v>
      </c>
      <c r="G7" s="176" t="s">
        <v>174</v>
      </c>
      <c r="H7" s="178">
        <v>12</v>
      </c>
      <c r="I7" s="178" t="s">
        <v>69</v>
      </c>
      <c r="J7" s="178">
        <v>0</v>
      </c>
      <c r="K7" s="176" t="s">
        <v>170</v>
      </c>
      <c r="L7" s="176" t="s">
        <v>173</v>
      </c>
      <c r="M7" s="176" t="s">
        <v>173</v>
      </c>
      <c r="N7" s="810"/>
      <c r="O7" s="811"/>
    </row>
    <row r="8" spans="1:15" ht="24.75" customHeight="1">
      <c r="A8" s="170">
        <f t="shared" si="0"/>
        <v>6</v>
      </c>
      <c r="B8" s="175">
        <v>42932</v>
      </c>
      <c r="C8" s="176" t="s">
        <v>110</v>
      </c>
      <c r="D8" s="176" t="s">
        <v>22</v>
      </c>
      <c r="E8" s="176" t="s">
        <v>173</v>
      </c>
      <c r="F8" s="177">
        <v>0.4791666666666667</v>
      </c>
      <c r="G8" s="176" t="s">
        <v>170</v>
      </c>
      <c r="H8" s="178" t="s">
        <v>176</v>
      </c>
      <c r="I8" s="178" t="s">
        <v>69</v>
      </c>
      <c r="J8" s="178" t="s">
        <v>176</v>
      </c>
      <c r="K8" s="176" t="s">
        <v>173</v>
      </c>
      <c r="L8" s="176" t="s">
        <v>174</v>
      </c>
      <c r="M8" s="176" t="s">
        <v>174</v>
      </c>
      <c r="N8" s="812" t="s">
        <v>177</v>
      </c>
      <c r="O8" s="813"/>
    </row>
    <row r="9" spans="1:15" ht="24.75" customHeight="1">
      <c r="A9" s="170">
        <f t="shared" si="0"/>
        <v>7</v>
      </c>
      <c r="B9" s="179">
        <v>42932</v>
      </c>
      <c r="C9" s="180" t="s">
        <v>110</v>
      </c>
      <c r="D9" s="180" t="s">
        <v>168</v>
      </c>
      <c r="E9" s="180" t="s">
        <v>169</v>
      </c>
      <c r="F9" s="181">
        <v>0.5416666666666666</v>
      </c>
      <c r="G9" s="180" t="s">
        <v>169</v>
      </c>
      <c r="H9" s="182">
        <v>4</v>
      </c>
      <c r="I9" s="182" t="s">
        <v>69</v>
      </c>
      <c r="J9" s="182">
        <v>0</v>
      </c>
      <c r="K9" s="180" t="s">
        <v>178</v>
      </c>
      <c r="L9" s="180" t="s">
        <v>179</v>
      </c>
      <c r="M9" s="180" t="s">
        <v>179</v>
      </c>
      <c r="N9" s="814" t="s">
        <v>180</v>
      </c>
      <c r="O9" s="815"/>
    </row>
    <row r="10" spans="1:15" ht="24.75" customHeight="1">
      <c r="A10" s="170">
        <f>A9+1</f>
        <v>8</v>
      </c>
      <c r="B10" s="179">
        <v>42932</v>
      </c>
      <c r="C10" s="180" t="s">
        <v>110</v>
      </c>
      <c r="D10" s="180" t="s">
        <v>168</v>
      </c>
      <c r="E10" s="180" t="s">
        <v>169</v>
      </c>
      <c r="F10" s="181">
        <v>0.5833333333333334</v>
      </c>
      <c r="G10" s="180" t="s">
        <v>178</v>
      </c>
      <c r="H10" s="182">
        <v>2</v>
      </c>
      <c r="I10" s="182" t="s">
        <v>69</v>
      </c>
      <c r="J10" s="182">
        <v>2</v>
      </c>
      <c r="K10" s="180" t="s">
        <v>179</v>
      </c>
      <c r="L10" s="180" t="s">
        <v>169</v>
      </c>
      <c r="M10" s="180" t="s">
        <v>169</v>
      </c>
      <c r="N10" s="816"/>
      <c r="O10" s="817"/>
    </row>
    <row r="11" spans="1:15" ht="24.75" customHeight="1">
      <c r="A11" s="170">
        <f t="shared" si="0"/>
        <v>9</v>
      </c>
      <c r="B11" s="179">
        <v>42932</v>
      </c>
      <c r="C11" s="180" t="s">
        <v>110</v>
      </c>
      <c r="D11" s="180" t="s">
        <v>168</v>
      </c>
      <c r="E11" s="180" t="s">
        <v>169</v>
      </c>
      <c r="F11" s="181">
        <v>0.625</v>
      </c>
      <c r="G11" s="180" t="s">
        <v>181</v>
      </c>
      <c r="H11" s="182">
        <v>0</v>
      </c>
      <c r="I11" s="182" t="s">
        <v>69</v>
      </c>
      <c r="J11" s="182">
        <v>4</v>
      </c>
      <c r="K11" s="180" t="s">
        <v>169</v>
      </c>
      <c r="L11" s="180" t="s">
        <v>178</v>
      </c>
      <c r="M11" s="180" t="s">
        <v>178</v>
      </c>
      <c r="N11" s="818"/>
      <c r="O11" s="819"/>
    </row>
    <row r="12" spans="1:15" ht="24.75" customHeight="1">
      <c r="A12" s="170">
        <f t="shared" si="0"/>
        <v>10</v>
      </c>
      <c r="B12" s="179">
        <v>42932</v>
      </c>
      <c r="C12" s="180" t="s">
        <v>110</v>
      </c>
      <c r="D12" s="180" t="s">
        <v>168</v>
      </c>
      <c r="E12" s="180" t="s">
        <v>169</v>
      </c>
      <c r="F12" s="181">
        <v>0.6666666666666666</v>
      </c>
      <c r="G12" s="180" t="s">
        <v>178</v>
      </c>
      <c r="H12" s="182" t="s">
        <v>176</v>
      </c>
      <c r="I12" s="182" t="s">
        <v>69</v>
      </c>
      <c r="J12" s="182" t="s">
        <v>176</v>
      </c>
      <c r="K12" s="180" t="s">
        <v>169</v>
      </c>
      <c r="L12" s="180" t="s">
        <v>179</v>
      </c>
      <c r="M12" s="180" t="s">
        <v>179</v>
      </c>
      <c r="N12" s="183" t="s">
        <v>182</v>
      </c>
      <c r="O12" s="184"/>
    </row>
    <row r="13" spans="1:15" ht="24.75" customHeight="1">
      <c r="A13" s="170">
        <f t="shared" si="0"/>
        <v>11</v>
      </c>
      <c r="B13" s="179">
        <v>42932</v>
      </c>
      <c r="C13" s="180" t="s">
        <v>110</v>
      </c>
      <c r="D13" s="180" t="s">
        <v>168</v>
      </c>
      <c r="E13" s="180" t="s">
        <v>169</v>
      </c>
      <c r="F13" s="181">
        <v>0.7083333333333334</v>
      </c>
      <c r="G13" s="180" t="s">
        <v>169</v>
      </c>
      <c r="H13" s="182" t="s">
        <v>176</v>
      </c>
      <c r="I13" s="182" t="s">
        <v>69</v>
      </c>
      <c r="J13" s="182" t="s">
        <v>176</v>
      </c>
      <c r="K13" s="180" t="s">
        <v>179</v>
      </c>
      <c r="L13" s="180" t="s">
        <v>178</v>
      </c>
      <c r="M13" s="180" t="s">
        <v>178</v>
      </c>
      <c r="N13" s="185"/>
      <c r="O13" s="186"/>
    </row>
    <row r="14" spans="1:15" ht="24.75" customHeight="1">
      <c r="A14" s="170">
        <f t="shared" si="0"/>
        <v>12</v>
      </c>
      <c r="B14" s="187">
        <v>42939</v>
      </c>
      <c r="C14" s="188" t="s">
        <v>183</v>
      </c>
      <c r="D14" s="188" t="s">
        <v>184</v>
      </c>
      <c r="E14" s="188" t="s">
        <v>185</v>
      </c>
      <c r="F14" s="189">
        <v>0.5625</v>
      </c>
      <c r="G14" s="188" t="s">
        <v>185</v>
      </c>
      <c r="H14" s="190">
        <v>1</v>
      </c>
      <c r="I14" s="190" t="s">
        <v>186</v>
      </c>
      <c r="J14" s="190">
        <v>2</v>
      </c>
      <c r="K14" s="188" t="s">
        <v>187</v>
      </c>
      <c r="L14" s="188" t="s">
        <v>188</v>
      </c>
      <c r="M14" s="188" t="s">
        <v>189</v>
      </c>
      <c r="N14" s="820" t="s">
        <v>190</v>
      </c>
      <c r="O14" s="821"/>
    </row>
    <row r="15" spans="1:15" ht="24.75" customHeight="1">
      <c r="A15" s="170">
        <f t="shared" si="0"/>
        <v>13</v>
      </c>
      <c r="B15" s="187">
        <v>42939</v>
      </c>
      <c r="C15" s="188" t="s">
        <v>183</v>
      </c>
      <c r="D15" s="188" t="s">
        <v>184</v>
      </c>
      <c r="E15" s="188" t="s">
        <v>185</v>
      </c>
      <c r="F15" s="189">
        <v>0.5972222222222222</v>
      </c>
      <c r="G15" s="188" t="s">
        <v>188</v>
      </c>
      <c r="H15" s="190">
        <v>2</v>
      </c>
      <c r="I15" s="190" t="s">
        <v>191</v>
      </c>
      <c r="J15" s="190">
        <v>1</v>
      </c>
      <c r="K15" s="188" t="s">
        <v>192</v>
      </c>
      <c r="L15" s="188" t="s">
        <v>185</v>
      </c>
      <c r="M15" s="188" t="s">
        <v>193</v>
      </c>
      <c r="N15" s="822"/>
      <c r="O15" s="823"/>
    </row>
    <row r="16" spans="1:15" ht="24.75" customHeight="1">
      <c r="A16" s="170">
        <f t="shared" si="0"/>
        <v>14</v>
      </c>
      <c r="B16" s="187">
        <v>42939</v>
      </c>
      <c r="C16" s="188" t="s">
        <v>183</v>
      </c>
      <c r="D16" s="188" t="s">
        <v>184</v>
      </c>
      <c r="E16" s="188" t="s">
        <v>185</v>
      </c>
      <c r="F16" s="189">
        <v>0.638888888888889</v>
      </c>
      <c r="G16" s="188" t="s">
        <v>187</v>
      </c>
      <c r="H16" s="190">
        <v>4</v>
      </c>
      <c r="I16" s="190" t="s">
        <v>186</v>
      </c>
      <c r="J16" s="190">
        <v>0</v>
      </c>
      <c r="K16" s="188" t="s">
        <v>188</v>
      </c>
      <c r="L16" s="188" t="s">
        <v>189</v>
      </c>
      <c r="M16" s="188" t="s">
        <v>185</v>
      </c>
      <c r="N16" s="822"/>
      <c r="O16" s="823"/>
    </row>
    <row r="17" spans="1:15" ht="24.75" customHeight="1">
      <c r="A17" s="170">
        <f t="shared" si="0"/>
        <v>15</v>
      </c>
      <c r="B17" s="187">
        <v>42939</v>
      </c>
      <c r="C17" s="188" t="s">
        <v>183</v>
      </c>
      <c r="D17" s="188" t="s">
        <v>184</v>
      </c>
      <c r="E17" s="188" t="s">
        <v>185</v>
      </c>
      <c r="F17" s="189">
        <v>0.6736111111111112</v>
      </c>
      <c r="G17" s="188" t="s">
        <v>192</v>
      </c>
      <c r="H17" s="190">
        <v>1</v>
      </c>
      <c r="I17" s="190" t="s">
        <v>194</v>
      </c>
      <c r="J17" s="190">
        <v>1</v>
      </c>
      <c r="K17" s="188" t="s">
        <v>185</v>
      </c>
      <c r="L17" s="188" t="s">
        <v>195</v>
      </c>
      <c r="M17" s="188" t="s">
        <v>196</v>
      </c>
      <c r="N17" s="824"/>
      <c r="O17" s="825"/>
    </row>
    <row r="18" spans="1:15" ht="24.75" customHeight="1">
      <c r="A18" s="170">
        <f t="shared" si="0"/>
        <v>16</v>
      </c>
      <c r="B18" s="171">
        <v>42946</v>
      </c>
      <c r="C18" s="172" t="s">
        <v>183</v>
      </c>
      <c r="D18" s="172" t="s">
        <v>197</v>
      </c>
      <c r="E18" s="172" t="s">
        <v>198</v>
      </c>
      <c r="F18" s="191">
        <v>0.3958333333333333</v>
      </c>
      <c r="G18" s="172" t="s">
        <v>198</v>
      </c>
      <c r="H18" s="174">
        <v>1</v>
      </c>
      <c r="I18" s="174" t="s">
        <v>199</v>
      </c>
      <c r="J18" s="174">
        <v>6</v>
      </c>
      <c r="K18" s="172" t="s">
        <v>200</v>
      </c>
      <c r="L18" s="192" t="s">
        <v>201</v>
      </c>
      <c r="M18" s="192" t="s">
        <v>201</v>
      </c>
      <c r="N18" s="794" t="s">
        <v>202</v>
      </c>
      <c r="O18" s="795"/>
    </row>
    <row r="19" spans="1:15" ht="24.75" customHeight="1">
      <c r="A19" s="170">
        <f t="shared" si="0"/>
        <v>17</v>
      </c>
      <c r="B19" s="171">
        <v>42946</v>
      </c>
      <c r="C19" s="172" t="s">
        <v>183</v>
      </c>
      <c r="D19" s="172" t="s">
        <v>197</v>
      </c>
      <c r="E19" s="172" t="s">
        <v>198</v>
      </c>
      <c r="F19" s="191">
        <v>0.4375</v>
      </c>
      <c r="G19" s="172" t="s">
        <v>189</v>
      </c>
      <c r="H19" s="174">
        <v>3</v>
      </c>
      <c r="I19" s="174" t="s">
        <v>61</v>
      </c>
      <c r="J19" s="174">
        <v>0</v>
      </c>
      <c r="K19" s="192" t="s">
        <v>201</v>
      </c>
      <c r="L19" s="172" t="s">
        <v>198</v>
      </c>
      <c r="M19" s="172" t="s">
        <v>198</v>
      </c>
      <c r="N19" s="796"/>
      <c r="O19" s="797"/>
    </row>
    <row r="20" spans="1:15" ht="24.75" customHeight="1">
      <c r="A20" s="170">
        <f t="shared" si="0"/>
        <v>18</v>
      </c>
      <c r="B20" s="171">
        <v>42946</v>
      </c>
      <c r="C20" s="172" t="s">
        <v>183</v>
      </c>
      <c r="D20" s="172" t="s">
        <v>197</v>
      </c>
      <c r="E20" s="172" t="s">
        <v>198</v>
      </c>
      <c r="F20" s="191">
        <v>0.4791666666666667</v>
      </c>
      <c r="G20" s="192" t="s">
        <v>201</v>
      </c>
      <c r="H20" s="174">
        <v>8</v>
      </c>
      <c r="I20" s="174" t="s">
        <v>194</v>
      </c>
      <c r="J20" s="174">
        <v>1</v>
      </c>
      <c r="K20" s="172" t="s">
        <v>198</v>
      </c>
      <c r="L20" s="172" t="s">
        <v>203</v>
      </c>
      <c r="M20" s="172" t="s">
        <v>200</v>
      </c>
      <c r="N20" s="798"/>
      <c r="O20" s="799"/>
    </row>
    <row r="21" spans="1:15" ht="24.75" customHeight="1">
      <c r="A21" s="170">
        <f t="shared" si="0"/>
        <v>19</v>
      </c>
      <c r="B21" s="193">
        <v>42946</v>
      </c>
      <c r="C21" s="194" t="s">
        <v>183</v>
      </c>
      <c r="D21" s="194" t="s">
        <v>204</v>
      </c>
      <c r="E21" s="194" t="s">
        <v>198</v>
      </c>
      <c r="F21" s="195">
        <v>0.3958333333333333</v>
      </c>
      <c r="G21" s="196" t="s">
        <v>205</v>
      </c>
      <c r="H21" s="197">
        <v>4</v>
      </c>
      <c r="I21" s="197" t="s">
        <v>63</v>
      </c>
      <c r="J21" s="197">
        <v>2</v>
      </c>
      <c r="K21" s="196" t="s">
        <v>206</v>
      </c>
      <c r="L21" s="194" t="s">
        <v>185</v>
      </c>
      <c r="M21" s="194" t="s">
        <v>185</v>
      </c>
      <c r="N21" s="826" t="s">
        <v>207</v>
      </c>
      <c r="O21" s="827"/>
    </row>
    <row r="22" spans="1:15" ht="24.75" customHeight="1">
      <c r="A22" s="170">
        <f t="shared" si="0"/>
        <v>20</v>
      </c>
      <c r="B22" s="193">
        <v>42946</v>
      </c>
      <c r="C22" s="194" t="s">
        <v>183</v>
      </c>
      <c r="D22" s="194" t="s">
        <v>204</v>
      </c>
      <c r="E22" s="194" t="s">
        <v>198</v>
      </c>
      <c r="F22" s="195">
        <v>0.4375</v>
      </c>
      <c r="G22" s="196" t="s">
        <v>208</v>
      </c>
      <c r="H22" s="197">
        <v>1</v>
      </c>
      <c r="I22" s="197" t="s">
        <v>191</v>
      </c>
      <c r="J22" s="197">
        <v>6</v>
      </c>
      <c r="K22" s="194" t="s">
        <v>185</v>
      </c>
      <c r="L22" s="194" t="s">
        <v>205</v>
      </c>
      <c r="M22" s="194" t="s">
        <v>205</v>
      </c>
      <c r="N22" s="828"/>
      <c r="O22" s="829"/>
    </row>
    <row r="23" spans="1:15" ht="24.75" customHeight="1" thickBot="1">
      <c r="A23" s="170">
        <f t="shared" si="0"/>
        <v>21</v>
      </c>
      <c r="B23" s="193">
        <v>42946</v>
      </c>
      <c r="C23" s="194" t="s">
        <v>183</v>
      </c>
      <c r="D23" s="194" t="s">
        <v>204</v>
      </c>
      <c r="E23" s="194" t="s">
        <v>198</v>
      </c>
      <c r="F23" s="195">
        <v>0.4791666666666667</v>
      </c>
      <c r="G23" s="194" t="s">
        <v>185</v>
      </c>
      <c r="H23" s="196">
        <v>0</v>
      </c>
      <c r="I23" s="197" t="s">
        <v>194</v>
      </c>
      <c r="J23" s="196">
        <v>1</v>
      </c>
      <c r="K23" s="194" t="s">
        <v>205</v>
      </c>
      <c r="L23" s="196" t="s">
        <v>209</v>
      </c>
      <c r="M23" s="196" t="s">
        <v>206</v>
      </c>
      <c r="N23" s="830"/>
      <c r="O23" s="831"/>
    </row>
    <row r="24" spans="1:15" ht="24.75" customHeight="1">
      <c r="A24" s="170">
        <f t="shared" si="0"/>
        <v>22</v>
      </c>
      <c r="B24" s="198">
        <v>42953</v>
      </c>
      <c r="C24" s="199" t="s">
        <v>110</v>
      </c>
      <c r="D24" s="199" t="s">
        <v>210</v>
      </c>
      <c r="E24" s="199" t="s">
        <v>211</v>
      </c>
      <c r="F24" s="200">
        <v>0.5625</v>
      </c>
      <c r="G24" s="199" t="s">
        <v>211</v>
      </c>
      <c r="H24" s="199">
        <v>3</v>
      </c>
      <c r="I24" s="199" t="s">
        <v>69</v>
      </c>
      <c r="J24" s="199">
        <v>1</v>
      </c>
      <c r="K24" s="199" t="s">
        <v>178</v>
      </c>
      <c r="L24" s="199" t="s">
        <v>212</v>
      </c>
      <c r="M24" s="199" t="s">
        <v>170</v>
      </c>
      <c r="N24" s="832" t="s">
        <v>213</v>
      </c>
      <c r="O24" s="833"/>
    </row>
    <row r="25" spans="1:15" ht="24.75" customHeight="1">
      <c r="A25" s="170">
        <f t="shared" si="0"/>
        <v>23</v>
      </c>
      <c r="B25" s="201">
        <v>42953</v>
      </c>
      <c r="C25" s="202" t="s">
        <v>110</v>
      </c>
      <c r="D25" s="202" t="s">
        <v>210</v>
      </c>
      <c r="E25" s="202" t="s">
        <v>211</v>
      </c>
      <c r="F25" s="203">
        <v>0.5972222222222222</v>
      </c>
      <c r="G25" s="202" t="s">
        <v>212</v>
      </c>
      <c r="H25" s="202">
        <v>5</v>
      </c>
      <c r="I25" s="202" t="s">
        <v>69</v>
      </c>
      <c r="J25" s="202">
        <v>0</v>
      </c>
      <c r="K25" s="202" t="s">
        <v>170</v>
      </c>
      <c r="L25" s="202" t="s">
        <v>211</v>
      </c>
      <c r="M25" s="202" t="s">
        <v>178</v>
      </c>
      <c r="N25" s="834"/>
      <c r="O25" s="835"/>
    </row>
    <row r="26" spans="1:15" ht="24.75" customHeight="1">
      <c r="A26" s="170">
        <f t="shared" si="0"/>
        <v>24</v>
      </c>
      <c r="B26" s="201">
        <v>42953</v>
      </c>
      <c r="C26" s="202" t="s">
        <v>110</v>
      </c>
      <c r="D26" s="202" t="s">
        <v>210</v>
      </c>
      <c r="E26" s="202" t="s">
        <v>211</v>
      </c>
      <c r="F26" s="203">
        <v>0.638888888888889</v>
      </c>
      <c r="G26" s="202" t="s">
        <v>178</v>
      </c>
      <c r="H26" s="202">
        <v>1</v>
      </c>
      <c r="I26" s="202" t="s">
        <v>69</v>
      </c>
      <c r="J26" s="202">
        <v>1</v>
      </c>
      <c r="K26" s="202" t="s">
        <v>212</v>
      </c>
      <c r="L26" s="202" t="s">
        <v>170</v>
      </c>
      <c r="M26" s="202" t="s">
        <v>211</v>
      </c>
      <c r="N26" s="834"/>
      <c r="O26" s="835"/>
    </row>
    <row r="27" spans="1:15" ht="24.75" customHeight="1" thickBot="1">
      <c r="A27" s="170">
        <f t="shared" si="0"/>
        <v>25</v>
      </c>
      <c r="B27" s="204">
        <v>42953</v>
      </c>
      <c r="C27" s="205" t="s">
        <v>110</v>
      </c>
      <c r="D27" s="205" t="s">
        <v>210</v>
      </c>
      <c r="E27" s="205" t="s">
        <v>211</v>
      </c>
      <c r="F27" s="206">
        <v>0.6736111111111112</v>
      </c>
      <c r="G27" s="205" t="s">
        <v>170</v>
      </c>
      <c r="H27" s="205">
        <v>1</v>
      </c>
      <c r="I27" s="205" t="s">
        <v>69</v>
      </c>
      <c r="J27" s="205">
        <v>5</v>
      </c>
      <c r="K27" s="205" t="s">
        <v>211</v>
      </c>
      <c r="L27" s="205" t="s">
        <v>178</v>
      </c>
      <c r="M27" s="205" t="s">
        <v>212</v>
      </c>
      <c r="N27" s="836"/>
      <c r="O27" s="837"/>
    </row>
    <row r="28" spans="1:15" ht="24.75" customHeight="1">
      <c r="A28" s="170">
        <v>26</v>
      </c>
      <c r="B28" s="207">
        <v>42953</v>
      </c>
      <c r="C28" s="208" t="s">
        <v>110</v>
      </c>
      <c r="D28" s="208" t="s">
        <v>168</v>
      </c>
      <c r="E28" s="208" t="s">
        <v>169</v>
      </c>
      <c r="F28" s="209">
        <v>0.5416666666666666</v>
      </c>
      <c r="G28" s="208" t="s">
        <v>169</v>
      </c>
      <c r="H28" s="208">
        <v>3</v>
      </c>
      <c r="I28" s="208" t="s">
        <v>69</v>
      </c>
      <c r="J28" s="208">
        <v>0</v>
      </c>
      <c r="K28" s="208" t="s">
        <v>214</v>
      </c>
      <c r="L28" s="208" t="s">
        <v>179</v>
      </c>
      <c r="M28" s="208" t="s">
        <v>174</v>
      </c>
      <c r="N28" s="838" t="s">
        <v>180</v>
      </c>
      <c r="O28" s="839"/>
    </row>
    <row r="29" spans="1:15" ht="24.75" customHeight="1">
      <c r="A29" s="170">
        <v>27</v>
      </c>
      <c r="B29" s="210">
        <v>42953</v>
      </c>
      <c r="C29" s="211" t="s">
        <v>110</v>
      </c>
      <c r="D29" s="211" t="s">
        <v>168</v>
      </c>
      <c r="E29" s="211" t="s">
        <v>169</v>
      </c>
      <c r="F29" s="212">
        <v>0.576388888888889</v>
      </c>
      <c r="G29" s="211" t="s">
        <v>215</v>
      </c>
      <c r="H29" s="211">
        <v>0</v>
      </c>
      <c r="I29" s="211" t="s">
        <v>69</v>
      </c>
      <c r="J29" s="211">
        <v>4</v>
      </c>
      <c r="K29" s="211" t="s">
        <v>174</v>
      </c>
      <c r="L29" s="211" t="s">
        <v>169</v>
      </c>
      <c r="M29" s="211" t="s">
        <v>214</v>
      </c>
      <c r="N29" s="840"/>
      <c r="O29" s="841"/>
    </row>
    <row r="30" spans="1:15" ht="24.75" customHeight="1">
      <c r="A30" s="170">
        <v>28</v>
      </c>
      <c r="B30" s="210">
        <v>42953</v>
      </c>
      <c r="C30" s="211" t="s">
        <v>110</v>
      </c>
      <c r="D30" s="211" t="s">
        <v>168</v>
      </c>
      <c r="E30" s="211" t="s">
        <v>169</v>
      </c>
      <c r="F30" s="212">
        <v>0.6180555555555556</v>
      </c>
      <c r="G30" s="211" t="s">
        <v>214</v>
      </c>
      <c r="H30" s="211">
        <v>3</v>
      </c>
      <c r="I30" s="211" t="s">
        <v>69</v>
      </c>
      <c r="J30" s="211">
        <v>0</v>
      </c>
      <c r="K30" s="211" t="s">
        <v>179</v>
      </c>
      <c r="L30" s="211" t="s">
        <v>174</v>
      </c>
      <c r="M30" s="211" t="s">
        <v>169</v>
      </c>
      <c r="N30" s="840"/>
      <c r="O30" s="841"/>
    </row>
    <row r="31" spans="1:15" ht="24.75" customHeight="1">
      <c r="A31" s="170">
        <v>29</v>
      </c>
      <c r="B31" s="210">
        <v>42953</v>
      </c>
      <c r="C31" s="211" t="s">
        <v>110</v>
      </c>
      <c r="D31" s="211" t="s">
        <v>168</v>
      </c>
      <c r="E31" s="211" t="s">
        <v>169</v>
      </c>
      <c r="F31" s="212">
        <v>0.6527777777777778</v>
      </c>
      <c r="G31" s="211" t="s">
        <v>174</v>
      </c>
      <c r="H31" s="211">
        <v>1</v>
      </c>
      <c r="I31" s="211" t="s">
        <v>69</v>
      </c>
      <c r="J31" s="211">
        <v>3</v>
      </c>
      <c r="K31" s="211" t="s">
        <v>169</v>
      </c>
      <c r="L31" s="211" t="s">
        <v>214</v>
      </c>
      <c r="M31" s="211" t="s">
        <v>215</v>
      </c>
      <c r="N31" s="842"/>
      <c r="O31" s="843"/>
    </row>
    <row r="32" spans="1:15" ht="24.75" customHeight="1" thickBot="1">
      <c r="A32" s="170">
        <f t="shared" si="0"/>
        <v>30</v>
      </c>
      <c r="B32" s="213">
        <v>42953</v>
      </c>
      <c r="C32" s="214" t="s">
        <v>110</v>
      </c>
      <c r="D32" s="215" t="s">
        <v>168</v>
      </c>
      <c r="E32" s="215" t="s">
        <v>169</v>
      </c>
      <c r="F32" s="216">
        <v>0.6944444444444445</v>
      </c>
      <c r="G32" s="215" t="s">
        <v>169</v>
      </c>
      <c r="H32" s="215" t="s">
        <v>176</v>
      </c>
      <c r="I32" s="214" t="s">
        <v>69</v>
      </c>
      <c r="J32" s="215" t="s">
        <v>176</v>
      </c>
      <c r="K32" s="214" t="s">
        <v>174</v>
      </c>
      <c r="L32" s="214" t="s">
        <v>169</v>
      </c>
      <c r="M32" s="214" t="s">
        <v>174</v>
      </c>
      <c r="N32" s="844" t="s">
        <v>182</v>
      </c>
      <c r="O32" s="845"/>
    </row>
    <row r="33" spans="1:15" ht="24.75" customHeight="1">
      <c r="A33" s="170">
        <f>A32+1</f>
        <v>31</v>
      </c>
      <c r="B33" s="217">
        <v>42974</v>
      </c>
      <c r="C33" s="218" t="s">
        <v>110</v>
      </c>
      <c r="D33" s="218" t="s">
        <v>168</v>
      </c>
      <c r="E33" s="219" t="s">
        <v>169</v>
      </c>
      <c r="F33" s="220">
        <v>0.3680555555555556</v>
      </c>
      <c r="G33" s="218" t="s">
        <v>169</v>
      </c>
      <c r="H33" s="218">
        <v>12</v>
      </c>
      <c r="I33" s="218" t="s">
        <v>69</v>
      </c>
      <c r="J33" s="218">
        <v>0</v>
      </c>
      <c r="K33" s="218" t="s">
        <v>173</v>
      </c>
      <c r="L33" s="218" t="s">
        <v>170</v>
      </c>
      <c r="M33" s="218" t="s">
        <v>170</v>
      </c>
      <c r="N33" s="846" t="s">
        <v>172</v>
      </c>
      <c r="O33" s="847"/>
    </row>
    <row r="34" spans="1:15" ht="24.75" customHeight="1">
      <c r="A34" s="170">
        <f t="shared" si="0"/>
        <v>32</v>
      </c>
      <c r="B34" s="221">
        <v>42974</v>
      </c>
      <c r="C34" s="222" t="s">
        <v>110</v>
      </c>
      <c r="D34" s="222" t="s">
        <v>168</v>
      </c>
      <c r="E34" s="223" t="s">
        <v>169</v>
      </c>
      <c r="F34" s="224">
        <v>0.40972222222222227</v>
      </c>
      <c r="G34" s="222" t="s">
        <v>173</v>
      </c>
      <c r="H34" s="222">
        <v>3</v>
      </c>
      <c r="I34" s="222" t="s">
        <v>69</v>
      </c>
      <c r="J34" s="222">
        <v>1</v>
      </c>
      <c r="K34" s="222" t="s">
        <v>170</v>
      </c>
      <c r="L34" s="222" t="s">
        <v>169</v>
      </c>
      <c r="M34" s="222" t="s">
        <v>169</v>
      </c>
      <c r="N34" s="848"/>
      <c r="O34" s="849"/>
    </row>
    <row r="35" spans="1:15" ht="24.75" customHeight="1" thickBot="1">
      <c r="A35" s="170">
        <f t="shared" si="0"/>
        <v>33</v>
      </c>
      <c r="B35" s="225">
        <v>42974</v>
      </c>
      <c r="C35" s="215" t="s">
        <v>110</v>
      </c>
      <c r="D35" s="215" t="s">
        <v>168</v>
      </c>
      <c r="E35" s="226" t="s">
        <v>169</v>
      </c>
      <c r="F35" s="216">
        <v>0.4513888888888889</v>
      </c>
      <c r="G35" s="215" t="s">
        <v>170</v>
      </c>
      <c r="H35" s="215" t="s">
        <v>176</v>
      </c>
      <c r="I35" s="215" t="s">
        <v>69</v>
      </c>
      <c r="J35" s="215" t="s">
        <v>176</v>
      </c>
      <c r="K35" s="215" t="s">
        <v>169</v>
      </c>
      <c r="L35" s="215" t="s">
        <v>173</v>
      </c>
      <c r="M35" s="215" t="s">
        <v>173</v>
      </c>
      <c r="N35" s="844" t="s">
        <v>182</v>
      </c>
      <c r="O35" s="845"/>
    </row>
    <row r="36" spans="1:15" ht="24.75" customHeight="1">
      <c r="A36" s="170">
        <v>31</v>
      </c>
      <c r="B36" s="227">
        <v>42981</v>
      </c>
      <c r="C36" s="228" t="s">
        <v>110</v>
      </c>
      <c r="D36" s="228" t="s">
        <v>210</v>
      </c>
      <c r="E36" s="229" t="s">
        <v>211</v>
      </c>
      <c r="F36" s="230">
        <v>0.5625</v>
      </c>
      <c r="G36" s="228" t="s">
        <v>211</v>
      </c>
      <c r="H36" s="228">
        <v>3</v>
      </c>
      <c r="I36" s="228" t="s">
        <v>69</v>
      </c>
      <c r="J36" s="228">
        <v>0</v>
      </c>
      <c r="K36" s="228" t="s">
        <v>171</v>
      </c>
      <c r="L36" s="228" t="s">
        <v>212</v>
      </c>
      <c r="M36" s="228" t="s">
        <v>173</v>
      </c>
      <c r="N36" s="850" t="s">
        <v>213</v>
      </c>
      <c r="O36" s="851"/>
    </row>
    <row r="37" spans="1:23" ht="24.75" customHeight="1">
      <c r="A37" s="170">
        <f t="shared" si="0"/>
        <v>32</v>
      </c>
      <c r="B37" s="231">
        <v>42981</v>
      </c>
      <c r="C37" s="232" t="s">
        <v>110</v>
      </c>
      <c r="D37" s="232" t="s">
        <v>210</v>
      </c>
      <c r="E37" s="233" t="s">
        <v>211</v>
      </c>
      <c r="F37" s="234">
        <v>0.5972222222222222</v>
      </c>
      <c r="G37" s="232" t="s">
        <v>212</v>
      </c>
      <c r="H37" s="232">
        <v>3</v>
      </c>
      <c r="I37" s="232" t="s">
        <v>69</v>
      </c>
      <c r="J37" s="232">
        <v>2</v>
      </c>
      <c r="K37" s="232" t="s">
        <v>173</v>
      </c>
      <c r="L37" s="232" t="s">
        <v>211</v>
      </c>
      <c r="M37" s="232" t="s">
        <v>171</v>
      </c>
      <c r="N37" s="852"/>
      <c r="O37" s="853"/>
      <c r="S37" s="97"/>
      <c r="T37" s="97"/>
      <c r="U37" s="97"/>
      <c r="V37" s="97"/>
      <c r="W37" s="97"/>
    </row>
    <row r="38" spans="1:23" ht="24.75" customHeight="1">
      <c r="A38" s="170">
        <f t="shared" si="0"/>
        <v>33</v>
      </c>
      <c r="B38" s="231">
        <v>42981</v>
      </c>
      <c r="C38" s="232" t="s">
        <v>110</v>
      </c>
      <c r="D38" s="232" t="s">
        <v>210</v>
      </c>
      <c r="E38" s="232" t="s">
        <v>211</v>
      </c>
      <c r="F38" s="234">
        <v>0.638888888888889</v>
      </c>
      <c r="G38" s="232" t="s">
        <v>171</v>
      </c>
      <c r="H38" s="232">
        <v>2</v>
      </c>
      <c r="I38" s="232" t="s">
        <v>69</v>
      </c>
      <c r="J38" s="232">
        <v>2</v>
      </c>
      <c r="K38" s="232" t="s">
        <v>212</v>
      </c>
      <c r="L38" s="232" t="s">
        <v>173</v>
      </c>
      <c r="M38" s="232" t="s">
        <v>211</v>
      </c>
      <c r="N38" s="852"/>
      <c r="O38" s="853"/>
      <c r="S38" s="114"/>
      <c r="T38" s="114"/>
      <c r="U38" s="114"/>
      <c r="V38" s="114"/>
      <c r="W38" s="114"/>
    </row>
    <row r="39" spans="1:23" ht="24.75" customHeight="1" thickBot="1">
      <c r="A39" s="170">
        <v>34</v>
      </c>
      <c r="B39" s="235">
        <v>42981</v>
      </c>
      <c r="C39" s="236" t="s">
        <v>110</v>
      </c>
      <c r="D39" s="236" t="s">
        <v>210</v>
      </c>
      <c r="E39" s="236" t="s">
        <v>211</v>
      </c>
      <c r="F39" s="237">
        <v>0.6736111111111112</v>
      </c>
      <c r="G39" s="236" t="s">
        <v>173</v>
      </c>
      <c r="H39" s="236">
        <v>0</v>
      </c>
      <c r="I39" s="236" t="s">
        <v>69</v>
      </c>
      <c r="J39" s="236">
        <v>10</v>
      </c>
      <c r="K39" s="236" t="s">
        <v>211</v>
      </c>
      <c r="L39" s="236" t="s">
        <v>171</v>
      </c>
      <c r="M39" s="236" t="s">
        <v>212</v>
      </c>
      <c r="N39" s="854"/>
      <c r="O39" s="855"/>
      <c r="S39" s="114"/>
      <c r="T39" s="114"/>
      <c r="U39" s="114"/>
      <c r="V39" s="114"/>
      <c r="W39" s="114"/>
    </row>
    <row r="40" spans="1:23" ht="24.75" customHeight="1">
      <c r="A40" s="170">
        <f t="shared" si="0"/>
        <v>35</v>
      </c>
      <c r="B40" s="238">
        <v>42994</v>
      </c>
      <c r="C40" s="239" t="s">
        <v>84</v>
      </c>
      <c r="D40" s="239" t="s">
        <v>216</v>
      </c>
      <c r="E40" s="239" t="s">
        <v>178</v>
      </c>
      <c r="F40" s="240">
        <v>0.5</v>
      </c>
      <c r="G40" s="239" t="s">
        <v>178</v>
      </c>
      <c r="H40" s="241" t="s">
        <v>217</v>
      </c>
      <c r="I40" s="239" t="s">
        <v>69</v>
      </c>
      <c r="J40" s="241" t="s">
        <v>218</v>
      </c>
      <c r="K40" s="241" t="s">
        <v>185</v>
      </c>
      <c r="L40" s="241" t="s">
        <v>208</v>
      </c>
      <c r="M40" s="241" t="s">
        <v>219</v>
      </c>
      <c r="N40" s="804" t="s">
        <v>220</v>
      </c>
      <c r="O40" s="805"/>
      <c r="S40" s="114"/>
      <c r="T40" s="114"/>
      <c r="U40" s="114"/>
      <c r="V40" s="114"/>
      <c r="W40" s="114"/>
    </row>
    <row r="41" spans="1:23" ht="24.75" customHeight="1">
      <c r="A41" s="170">
        <f t="shared" si="0"/>
        <v>36</v>
      </c>
      <c r="B41" s="242">
        <v>42994</v>
      </c>
      <c r="C41" s="243" t="s">
        <v>84</v>
      </c>
      <c r="D41" s="243" t="s">
        <v>216</v>
      </c>
      <c r="E41" s="243" t="s">
        <v>178</v>
      </c>
      <c r="F41" s="244">
        <v>0.5416666666666666</v>
      </c>
      <c r="G41" s="243" t="s">
        <v>179</v>
      </c>
      <c r="H41" s="245" t="s">
        <v>221</v>
      </c>
      <c r="I41" s="243" t="s">
        <v>69</v>
      </c>
      <c r="J41" s="245" t="s">
        <v>222</v>
      </c>
      <c r="K41" s="243" t="s">
        <v>178</v>
      </c>
      <c r="L41" s="245" t="s">
        <v>223</v>
      </c>
      <c r="M41" s="243" t="s">
        <v>178</v>
      </c>
      <c r="N41" s="806"/>
      <c r="O41" s="807"/>
      <c r="S41" s="114"/>
      <c r="T41" s="114"/>
      <c r="U41" s="114"/>
      <c r="V41" s="114"/>
      <c r="W41" s="114"/>
    </row>
    <row r="42" spans="1:23" ht="24.75" customHeight="1">
      <c r="A42" s="170">
        <v>37</v>
      </c>
      <c r="B42" s="201">
        <v>42994</v>
      </c>
      <c r="C42" s="202" t="s">
        <v>84</v>
      </c>
      <c r="D42" s="202" t="s">
        <v>216</v>
      </c>
      <c r="E42" s="202" t="s">
        <v>178</v>
      </c>
      <c r="F42" s="203">
        <v>0.5833333333333334</v>
      </c>
      <c r="G42" s="202" t="s">
        <v>170</v>
      </c>
      <c r="H42" s="202">
        <v>0</v>
      </c>
      <c r="I42" s="202" t="s">
        <v>69</v>
      </c>
      <c r="J42" s="202">
        <v>2</v>
      </c>
      <c r="K42" s="202" t="s">
        <v>214</v>
      </c>
      <c r="L42" s="202" t="s">
        <v>174</v>
      </c>
      <c r="M42" s="202" t="s">
        <v>179</v>
      </c>
      <c r="N42" s="858" t="s">
        <v>224</v>
      </c>
      <c r="O42" s="835"/>
      <c r="S42" s="114"/>
      <c r="T42" s="114"/>
      <c r="U42" s="114"/>
      <c r="V42" s="114"/>
      <c r="W42" s="114"/>
    </row>
    <row r="43" spans="1:23" ht="24.75" customHeight="1">
      <c r="A43" s="170">
        <v>38</v>
      </c>
      <c r="B43" s="201">
        <v>42994</v>
      </c>
      <c r="C43" s="202" t="s">
        <v>84</v>
      </c>
      <c r="D43" s="202" t="s">
        <v>216</v>
      </c>
      <c r="E43" s="202" t="s">
        <v>178</v>
      </c>
      <c r="F43" s="203">
        <v>0.625</v>
      </c>
      <c r="G43" s="202" t="s">
        <v>179</v>
      </c>
      <c r="H43" s="202">
        <v>3</v>
      </c>
      <c r="I43" s="202" t="s">
        <v>69</v>
      </c>
      <c r="J43" s="202">
        <v>0</v>
      </c>
      <c r="K43" s="202" t="s">
        <v>170</v>
      </c>
      <c r="L43" s="202" t="s">
        <v>214</v>
      </c>
      <c r="M43" s="202" t="s">
        <v>174</v>
      </c>
      <c r="N43" s="834"/>
      <c r="O43" s="835"/>
      <c r="S43" s="114"/>
      <c r="T43" s="114"/>
      <c r="U43" s="114"/>
      <c r="V43" s="114"/>
      <c r="W43" s="114"/>
    </row>
    <row r="44" spans="1:23" ht="24.75" customHeight="1" thickBot="1">
      <c r="A44" s="170">
        <f t="shared" si="0"/>
        <v>39</v>
      </c>
      <c r="B44" s="204">
        <v>42994</v>
      </c>
      <c r="C44" s="205" t="s">
        <v>84</v>
      </c>
      <c r="D44" s="205" t="s">
        <v>216</v>
      </c>
      <c r="E44" s="205" t="s">
        <v>178</v>
      </c>
      <c r="F44" s="206">
        <v>0.6666666666666666</v>
      </c>
      <c r="G44" s="205" t="s">
        <v>214</v>
      </c>
      <c r="H44" s="205">
        <v>0</v>
      </c>
      <c r="I44" s="205" t="s">
        <v>69</v>
      </c>
      <c r="J44" s="205">
        <v>2</v>
      </c>
      <c r="K44" s="205" t="s">
        <v>174</v>
      </c>
      <c r="L44" s="205" t="s">
        <v>170</v>
      </c>
      <c r="M44" s="205" t="s">
        <v>179</v>
      </c>
      <c r="N44" s="836"/>
      <c r="O44" s="837"/>
      <c r="S44" s="114"/>
      <c r="T44" s="114"/>
      <c r="U44" s="114"/>
      <c r="V44" s="114"/>
      <c r="W44" s="114"/>
    </row>
    <row r="45" spans="1:23" ht="24.75" customHeight="1">
      <c r="A45" s="170">
        <f t="shared" si="0"/>
        <v>40</v>
      </c>
      <c r="B45" s="246">
        <v>42996</v>
      </c>
      <c r="C45" s="247" t="s">
        <v>225</v>
      </c>
      <c r="D45" s="248" t="s">
        <v>226</v>
      </c>
      <c r="E45" s="249" t="s">
        <v>179</v>
      </c>
      <c r="F45" s="250">
        <v>0.5833333333333334</v>
      </c>
      <c r="G45" s="249" t="s">
        <v>179</v>
      </c>
      <c r="H45" s="251"/>
      <c r="I45" s="249" t="s">
        <v>69</v>
      </c>
      <c r="J45" s="251"/>
      <c r="K45" s="247" t="s">
        <v>227</v>
      </c>
      <c r="L45" s="247" t="s">
        <v>228</v>
      </c>
      <c r="M45" s="247" t="s">
        <v>228</v>
      </c>
      <c r="N45" s="859" t="s">
        <v>229</v>
      </c>
      <c r="O45" s="860"/>
      <c r="S45" s="114"/>
      <c r="T45" s="114"/>
      <c r="U45" s="114"/>
      <c r="V45" s="114"/>
      <c r="W45" s="114"/>
    </row>
    <row r="46" spans="1:15" ht="24.75" customHeight="1">
      <c r="A46" s="170">
        <f t="shared" si="0"/>
        <v>41</v>
      </c>
      <c r="B46" s="210">
        <v>42996</v>
      </c>
      <c r="C46" s="252" t="s">
        <v>225</v>
      </c>
      <c r="D46" s="252" t="s">
        <v>230</v>
      </c>
      <c r="E46" s="253" t="s">
        <v>179</v>
      </c>
      <c r="F46" s="212">
        <v>0.625</v>
      </c>
      <c r="G46" s="254" t="s">
        <v>227</v>
      </c>
      <c r="H46" s="255"/>
      <c r="I46" s="211" t="s">
        <v>69</v>
      </c>
      <c r="J46" s="255"/>
      <c r="K46" s="252" t="s">
        <v>228</v>
      </c>
      <c r="L46" s="252" t="s">
        <v>206</v>
      </c>
      <c r="M46" s="252" t="s">
        <v>231</v>
      </c>
      <c r="N46" s="861"/>
      <c r="O46" s="862"/>
    </row>
    <row r="47" spans="1:15" ht="24.75" customHeight="1" thickBot="1">
      <c r="A47" s="170">
        <f t="shared" si="0"/>
        <v>42</v>
      </c>
      <c r="B47" s="256">
        <v>42996</v>
      </c>
      <c r="C47" s="257" t="s">
        <v>225</v>
      </c>
      <c r="D47" s="257" t="s">
        <v>232</v>
      </c>
      <c r="E47" s="258" t="s">
        <v>179</v>
      </c>
      <c r="F47" s="259">
        <v>0.6666666666666666</v>
      </c>
      <c r="G47" s="257" t="s">
        <v>233</v>
      </c>
      <c r="H47" s="260"/>
      <c r="I47" s="261" t="s">
        <v>69</v>
      </c>
      <c r="J47" s="260"/>
      <c r="K47" s="257" t="s">
        <v>208</v>
      </c>
      <c r="L47" s="257" t="s">
        <v>234</v>
      </c>
      <c r="M47" s="257" t="s">
        <v>234</v>
      </c>
      <c r="N47" s="863"/>
      <c r="O47" s="864"/>
    </row>
    <row r="48" spans="1:15" ht="24.75" customHeight="1">
      <c r="A48" s="170">
        <f t="shared" si="0"/>
        <v>43</v>
      </c>
      <c r="B48" s="262">
        <v>43002</v>
      </c>
      <c r="C48" s="263" t="s">
        <v>110</v>
      </c>
      <c r="D48" s="263" t="s">
        <v>235</v>
      </c>
      <c r="E48" s="263" t="s">
        <v>179</v>
      </c>
      <c r="F48" s="264">
        <v>0.5833333333333334</v>
      </c>
      <c r="G48" s="263" t="s">
        <v>179</v>
      </c>
      <c r="H48" s="263">
        <v>3</v>
      </c>
      <c r="I48" s="263" t="s">
        <v>69</v>
      </c>
      <c r="J48" s="263">
        <v>6</v>
      </c>
      <c r="K48" s="263" t="s">
        <v>171</v>
      </c>
      <c r="L48" s="263" t="s">
        <v>173</v>
      </c>
      <c r="M48" s="263" t="s">
        <v>173</v>
      </c>
      <c r="N48" s="865" t="s">
        <v>236</v>
      </c>
      <c r="O48" s="866"/>
    </row>
    <row r="49" spans="1:15" ht="24.75" customHeight="1">
      <c r="A49" s="170">
        <v>44</v>
      </c>
      <c r="B49" s="265">
        <v>43002</v>
      </c>
      <c r="C49" s="266" t="s">
        <v>110</v>
      </c>
      <c r="D49" s="266" t="s">
        <v>235</v>
      </c>
      <c r="E49" s="266" t="s">
        <v>179</v>
      </c>
      <c r="F49" s="267">
        <v>0.625</v>
      </c>
      <c r="G49" s="266" t="s">
        <v>171</v>
      </c>
      <c r="H49" s="266">
        <v>10</v>
      </c>
      <c r="I49" s="266" t="s">
        <v>69</v>
      </c>
      <c r="J49" s="266">
        <v>0</v>
      </c>
      <c r="K49" s="266" t="s">
        <v>173</v>
      </c>
      <c r="L49" s="266" t="s">
        <v>179</v>
      </c>
      <c r="M49" s="266" t="s">
        <v>179</v>
      </c>
      <c r="N49" s="867"/>
      <c r="O49" s="868"/>
    </row>
    <row r="50" spans="1:15" ht="24.75" customHeight="1" thickBot="1">
      <c r="A50" s="170">
        <f t="shared" si="0"/>
        <v>45</v>
      </c>
      <c r="B50" s="268">
        <v>43002</v>
      </c>
      <c r="C50" s="269" t="s">
        <v>110</v>
      </c>
      <c r="D50" s="269" t="s">
        <v>235</v>
      </c>
      <c r="E50" s="269" t="s">
        <v>179</v>
      </c>
      <c r="F50" s="270">
        <v>0.6666666666666666</v>
      </c>
      <c r="G50" s="269" t="s">
        <v>173</v>
      </c>
      <c r="H50" s="269">
        <v>4</v>
      </c>
      <c r="I50" s="269" t="s">
        <v>69</v>
      </c>
      <c r="J50" s="269">
        <v>4</v>
      </c>
      <c r="K50" s="269" t="s">
        <v>179</v>
      </c>
      <c r="L50" s="269" t="s">
        <v>171</v>
      </c>
      <c r="M50" s="269" t="s">
        <v>171</v>
      </c>
      <c r="N50" s="869"/>
      <c r="O50" s="870"/>
    </row>
    <row r="51" spans="1:15" ht="24.75" customHeight="1">
      <c r="A51" s="170">
        <f t="shared" si="0"/>
        <v>46</v>
      </c>
      <c r="B51" s="221">
        <v>43008</v>
      </c>
      <c r="C51" s="222" t="s">
        <v>84</v>
      </c>
      <c r="D51" s="222" t="s">
        <v>237</v>
      </c>
      <c r="E51" s="222" t="s">
        <v>178</v>
      </c>
      <c r="F51" s="224">
        <v>0.5416666666666666</v>
      </c>
      <c r="G51" s="222" t="s">
        <v>178</v>
      </c>
      <c r="H51" s="222">
        <v>1</v>
      </c>
      <c r="I51" s="222" t="s">
        <v>69</v>
      </c>
      <c r="J51" s="222">
        <v>1</v>
      </c>
      <c r="K51" s="222" t="s">
        <v>174</v>
      </c>
      <c r="L51" s="222" t="s">
        <v>212</v>
      </c>
      <c r="M51" s="222" t="s">
        <v>214</v>
      </c>
      <c r="N51" s="871" t="s">
        <v>238</v>
      </c>
      <c r="O51" s="872"/>
    </row>
    <row r="52" spans="1:15" ht="24.75" customHeight="1">
      <c r="A52" s="170">
        <v>47</v>
      </c>
      <c r="B52" s="221">
        <v>43008</v>
      </c>
      <c r="C52" s="222" t="s">
        <v>84</v>
      </c>
      <c r="D52" s="222" t="s">
        <v>237</v>
      </c>
      <c r="E52" s="222" t="s">
        <v>178</v>
      </c>
      <c r="F52" s="224">
        <v>0.5833333333333334</v>
      </c>
      <c r="G52" s="222" t="s">
        <v>174</v>
      </c>
      <c r="H52" s="222">
        <v>6</v>
      </c>
      <c r="I52" s="222" t="s">
        <v>69</v>
      </c>
      <c r="J52" s="222">
        <v>0</v>
      </c>
      <c r="K52" s="222" t="s">
        <v>212</v>
      </c>
      <c r="L52" s="222" t="s">
        <v>214</v>
      </c>
      <c r="M52" s="222" t="s">
        <v>178</v>
      </c>
      <c r="N52" s="848"/>
      <c r="O52" s="873"/>
    </row>
    <row r="53" spans="1:15" ht="24.75" customHeight="1" thickBot="1">
      <c r="A53" s="170">
        <f t="shared" si="0"/>
        <v>48</v>
      </c>
      <c r="B53" s="271">
        <v>43008</v>
      </c>
      <c r="C53" s="272" t="s">
        <v>84</v>
      </c>
      <c r="D53" s="272" t="s">
        <v>237</v>
      </c>
      <c r="E53" s="272" t="s">
        <v>178</v>
      </c>
      <c r="F53" s="273">
        <v>0.625</v>
      </c>
      <c r="G53" s="272" t="s">
        <v>212</v>
      </c>
      <c r="H53" s="272">
        <v>0</v>
      </c>
      <c r="I53" s="272" t="s">
        <v>69</v>
      </c>
      <c r="J53" s="272">
        <v>3</v>
      </c>
      <c r="K53" s="272" t="s">
        <v>214</v>
      </c>
      <c r="L53" s="272" t="s">
        <v>174</v>
      </c>
      <c r="M53" s="272" t="s">
        <v>178</v>
      </c>
      <c r="N53" s="874"/>
      <c r="O53" s="875"/>
    </row>
    <row r="54" spans="1:15" ht="24.75" customHeight="1">
      <c r="A54" s="170">
        <f t="shared" si="0"/>
        <v>49</v>
      </c>
      <c r="B54" s="274">
        <v>43015</v>
      </c>
      <c r="C54" s="275" t="s">
        <v>84</v>
      </c>
      <c r="D54" s="276" t="s">
        <v>239</v>
      </c>
      <c r="E54" s="275" t="s">
        <v>169</v>
      </c>
      <c r="F54" s="277">
        <v>0.5416666666666666</v>
      </c>
      <c r="G54" s="275" t="s">
        <v>240</v>
      </c>
      <c r="H54" s="275">
        <v>3</v>
      </c>
      <c r="I54" s="275" t="s">
        <v>69</v>
      </c>
      <c r="J54" s="275">
        <v>0</v>
      </c>
      <c r="K54" s="275" t="s">
        <v>211</v>
      </c>
      <c r="L54" s="275" t="s">
        <v>171</v>
      </c>
      <c r="M54" s="275" t="s">
        <v>178</v>
      </c>
      <c r="N54" s="876" t="s">
        <v>241</v>
      </c>
      <c r="O54" s="877"/>
    </row>
    <row r="55" spans="1:15" ht="24.75" customHeight="1">
      <c r="A55" s="170">
        <f t="shared" si="0"/>
        <v>50</v>
      </c>
      <c r="B55" s="231">
        <v>43015</v>
      </c>
      <c r="C55" s="232" t="s">
        <v>84</v>
      </c>
      <c r="D55" s="232" t="s">
        <v>239</v>
      </c>
      <c r="E55" s="232" t="s">
        <v>169</v>
      </c>
      <c r="F55" s="234">
        <v>0.5833333333333334</v>
      </c>
      <c r="G55" s="232" t="s">
        <v>171</v>
      </c>
      <c r="H55" s="232">
        <v>5</v>
      </c>
      <c r="I55" s="232" t="s">
        <v>69</v>
      </c>
      <c r="J55" s="232">
        <v>2</v>
      </c>
      <c r="K55" s="232" t="s">
        <v>178</v>
      </c>
      <c r="L55" s="278" t="s">
        <v>169</v>
      </c>
      <c r="M55" s="278" t="s">
        <v>211</v>
      </c>
      <c r="N55" s="878"/>
      <c r="O55" s="879"/>
    </row>
    <row r="56" spans="1:15" ht="24.75" customHeight="1">
      <c r="A56" s="170">
        <f t="shared" si="0"/>
        <v>51</v>
      </c>
      <c r="B56" s="231">
        <v>43015</v>
      </c>
      <c r="C56" s="232" t="s">
        <v>84</v>
      </c>
      <c r="D56" s="232" t="s">
        <v>239</v>
      </c>
      <c r="E56" s="232" t="s">
        <v>169</v>
      </c>
      <c r="F56" s="279">
        <v>0.625</v>
      </c>
      <c r="G56" s="278" t="s">
        <v>212</v>
      </c>
      <c r="H56" s="278">
        <v>0</v>
      </c>
      <c r="I56" s="278" t="s">
        <v>69</v>
      </c>
      <c r="J56" s="278">
        <v>6</v>
      </c>
      <c r="K56" s="278" t="s">
        <v>240</v>
      </c>
      <c r="L56" s="278" t="s">
        <v>170</v>
      </c>
      <c r="M56" s="278" t="s">
        <v>178</v>
      </c>
      <c r="N56" s="878"/>
      <c r="O56" s="879"/>
    </row>
    <row r="57" spans="1:15" ht="24.75" customHeight="1" thickBot="1">
      <c r="A57" s="170">
        <f t="shared" si="0"/>
        <v>52</v>
      </c>
      <c r="B57" s="280">
        <v>43015</v>
      </c>
      <c r="C57" s="281" t="s">
        <v>84</v>
      </c>
      <c r="D57" s="282" t="s">
        <v>239</v>
      </c>
      <c r="E57" s="281" t="s">
        <v>169</v>
      </c>
      <c r="F57" s="283">
        <v>0.6666666666666666</v>
      </c>
      <c r="G57" s="281" t="s">
        <v>178</v>
      </c>
      <c r="H57" s="281">
        <v>5</v>
      </c>
      <c r="I57" s="281" t="s">
        <v>69</v>
      </c>
      <c r="J57" s="281">
        <v>0</v>
      </c>
      <c r="K57" s="281" t="s">
        <v>170</v>
      </c>
      <c r="L57" s="281" t="s">
        <v>212</v>
      </c>
      <c r="M57" s="281" t="s">
        <v>169</v>
      </c>
      <c r="N57" s="880"/>
      <c r="O57" s="881"/>
    </row>
    <row r="58" spans="1:15" ht="24.75" customHeight="1">
      <c r="A58" s="170">
        <f t="shared" si="0"/>
        <v>53</v>
      </c>
      <c r="B58" s="284"/>
      <c r="C58" s="285"/>
      <c r="D58" s="285"/>
      <c r="E58" s="285"/>
      <c r="F58" s="286"/>
      <c r="G58" s="285"/>
      <c r="H58" s="285"/>
      <c r="I58" s="287" t="s">
        <v>69</v>
      </c>
      <c r="J58" s="285"/>
      <c r="K58" s="285"/>
      <c r="L58" s="285"/>
      <c r="M58" s="285"/>
      <c r="N58" s="288"/>
      <c r="O58" s="289"/>
    </row>
    <row r="59" spans="1:15" ht="24.75" customHeight="1">
      <c r="A59" s="170">
        <f t="shared" si="0"/>
        <v>54</v>
      </c>
      <c r="B59" s="284"/>
      <c r="C59" s="285"/>
      <c r="D59" s="285"/>
      <c r="E59" s="290"/>
      <c r="F59" s="286"/>
      <c r="G59" s="285"/>
      <c r="H59" s="285"/>
      <c r="I59" s="291" t="s">
        <v>69</v>
      </c>
      <c r="J59" s="285"/>
      <c r="K59" s="285"/>
      <c r="L59" s="285"/>
      <c r="M59" s="285"/>
      <c r="N59" s="292"/>
      <c r="O59" s="293"/>
    </row>
    <row r="60" spans="1:15" ht="24.75" customHeight="1">
      <c r="A60" s="170">
        <f t="shared" si="0"/>
        <v>55</v>
      </c>
      <c r="B60" s="284"/>
      <c r="C60" s="285"/>
      <c r="D60" s="285"/>
      <c r="E60" s="290"/>
      <c r="F60" s="244"/>
      <c r="G60" s="243"/>
      <c r="H60" s="243"/>
      <c r="I60" s="291" t="s">
        <v>69</v>
      </c>
      <c r="J60" s="243"/>
      <c r="K60" s="243"/>
      <c r="L60" s="285"/>
      <c r="M60" s="285"/>
      <c r="N60" s="294"/>
      <c r="O60" s="295"/>
    </row>
    <row r="61" spans="1:15" ht="24.75" customHeight="1">
      <c r="A61" s="170">
        <f t="shared" si="0"/>
        <v>56</v>
      </c>
      <c r="B61" s="284"/>
      <c r="C61" s="285"/>
      <c r="D61" s="285"/>
      <c r="E61" s="290"/>
      <c r="F61" s="286"/>
      <c r="G61" s="285"/>
      <c r="H61" s="285"/>
      <c r="I61" s="291" t="s">
        <v>69</v>
      </c>
      <c r="J61" s="285"/>
      <c r="K61" s="285"/>
      <c r="L61" s="285"/>
      <c r="M61" s="285"/>
      <c r="N61" s="294"/>
      <c r="O61" s="295"/>
    </row>
    <row r="62" spans="1:15" ht="24.75" customHeight="1">
      <c r="A62" s="170">
        <f t="shared" si="0"/>
        <v>57</v>
      </c>
      <c r="B62" s="284"/>
      <c r="C62" s="285"/>
      <c r="D62" s="285"/>
      <c r="E62" s="290"/>
      <c r="F62" s="244"/>
      <c r="G62" s="243"/>
      <c r="H62" s="243"/>
      <c r="I62" s="291" t="s">
        <v>69</v>
      </c>
      <c r="J62" s="243"/>
      <c r="K62" s="243"/>
      <c r="L62" s="243"/>
      <c r="M62" s="243"/>
      <c r="N62" s="296"/>
      <c r="O62" s="297"/>
    </row>
    <row r="63" spans="1:15" ht="24.75" customHeight="1">
      <c r="A63" s="170">
        <f t="shared" si="0"/>
        <v>58</v>
      </c>
      <c r="B63" s="298"/>
      <c r="C63" s="291"/>
      <c r="D63" s="299"/>
      <c r="E63" s="300"/>
      <c r="F63" s="301"/>
      <c r="G63" s="291"/>
      <c r="H63" s="291"/>
      <c r="I63" s="291" t="s">
        <v>69</v>
      </c>
      <c r="J63" s="291"/>
      <c r="K63" s="291"/>
      <c r="L63" s="291"/>
      <c r="M63" s="291"/>
      <c r="N63" s="882"/>
      <c r="O63" s="883"/>
    </row>
    <row r="64" spans="1:15" ht="24.75" customHeight="1">
      <c r="A64" s="170">
        <f t="shared" si="0"/>
        <v>59</v>
      </c>
      <c r="B64" s="298"/>
      <c r="C64" s="291"/>
      <c r="D64" s="299"/>
      <c r="E64" s="300"/>
      <c r="F64" s="301"/>
      <c r="G64" s="291"/>
      <c r="H64" s="291"/>
      <c r="I64" s="291" t="s">
        <v>69</v>
      </c>
      <c r="J64" s="291"/>
      <c r="K64" s="291"/>
      <c r="L64" s="291"/>
      <c r="M64" s="291"/>
      <c r="N64" s="856"/>
      <c r="O64" s="857"/>
    </row>
    <row r="65" spans="1:15" ht="24.75" customHeight="1">
      <c r="A65" s="170">
        <f t="shared" si="0"/>
        <v>60</v>
      </c>
      <c r="B65" s="298"/>
      <c r="C65" s="291"/>
      <c r="D65" s="299"/>
      <c r="E65" s="300"/>
      <c r="F65" s="301"/>
      <c r="G65" s="291"/>
      <c r="H65" s="291"/>
      <c r="I65" s="291" t="s">
        <v>69</v>
      </c>
      <c r="J65" s="291"/>
      <c r="K65" s="291"/>
      <c r="L65" s="291"/>
      <c r="M65" s="291"/>
      <c r="N65" s="856"/>
      <c r="O65" s="857"/>
    </row>
    <row r="66" spans="1:15" ht="24.75" customHeight="1">
      <c r="A66" s="170">
        <f t="shared" si="0"/>
        <v>61</v>
      </c>
      <c r="B66" s="298"/>
      <c r="C66" s="291"/>
      <c r="D66" s="299"/>
      <c r="E66" s="300"/>
      <c r="F66" s="301"/>
      <c r="G66" s="291"/>
      <c r="H66" s="291"/>
      <c r="I66" s="291" t="s">
        <v>69</v>
      </c>
      <c r="J66" s="291"/>
      <c r="K66" s="291"/>
      <c r="L66" s="291"/>
      <c r="M66" s="291"/>
      <c r="N66" s="856"/>
      <c r="O66" s="857"/>
    </row>
    <row r="67" spans="1:15" ht="24.75" customHeight="1">
      <c r="A67" s="170">
        <f t="shared" si="0"/>
        <v>62</v>
      </c>
      <c r="B67" s="298"/>
      <c r="C67" s="291"/>
      <c r="D67" s="299"/>
      <c r="E67" s="300"/>
      <c r="F67" s="301"/>
      <c r="G67" s="291"/>
      <c r="H67" s="291"/>
      <c r="I67" s="291" t="s">
        <v>69</v>
      </c>
      <c r="J67" s="291"/>
      <c r="K67" s="291"/>
      <c r="L67" s="291"/>
      <c r="M67" s="291"/>
      <c r="N67" s="856"/>
      <c r="O67" s="857"/>
    </row>
    <row r="68" spans="1:15" ht="24.75" customHeight="1">
      <c r="A68" s="170">
        <f t="shared" si="0"/>
        <v>63</v>
      </c>
      <c r="B68" s="298"/>
      <c r="C68" s="291"/>
      <c r="D68" s="299"/>
      <c r="E68" s="300"/>
      <c r="F68" s="301"/>
      <c r="G68" s="291"/>
      <c r="H68" s="291"/>
      <c r="I68" s="291" t="s">
        <v>69</v>
      </c>
      <c r="J68" s="291"/>
      <c r="K68" s="291"/>
      <c r="L68" s="291"/>
      <c r="M68" s="291"/>
      <c r="N68" s="856"/>
      <c r="O68" s="857"/>
    </row>
    <row r="69" spans="1:15" ht="24.75" customHeight="1">
      <c r="A69" s="170">
        <f>A68+1</f>
        <v>64</v>
      </c>
      <c r="B69" s="298"/>
      <c r="C69" s="291"/>
      <c r="D69" s="299"/>
      <c r="E69" s="300"/>
      <c r="F69" s="301"/>
      <c r="G69" s="291"/>
      <c r="H69" s="291"/>
      <c r="I69" s="291" t="s">
        <v>69</v>
      </c>
      <c r="J69" s="291"/>
      <c r="K69" s="291"/>
      <c r="L69" s="291"/>
      <c r="M69" s="291"/>
      <c r="N69" s="856"/>
      <c r="O69" s="857"/>
    </row>
    <row r="70" spans="1:15" ht="24.75" customHeight="1">
      <c r="A70" s="170">
        <f>A69+1</f>
        <v>65</v>
      </c>
      <c r="B70" s="298"/>
      <c r="C70" s="291"/>
      <c r="D70" s="299"/>
      <c r="E70" s="300"/>
      <c r="F70" s="301"/>
      <c r="G70" s="291"/>
      <c r="H70" s="291"/>
      <c r="I70" s="291" t="s">
        <v>69</v>
      </c>
      <c r="J70" s="291"/>
      <c r="K70" s="291"/>
      <c r="L70" s="291"/>
      <c r="M70" s="291"/>
      <c r="N70" s="856"/>
      <c r="O70" s="857"/>
    </row>
    <row r="71" spans="1:15" ht="24.75" customHeight="1">
      <c r="A71" s="170">
        <f>A70+1</f>
        <v>66</v>
      </c>
      <c r="B71" s="298"/>
      <c r="C71" s="291"/>
      <c r="D71" s="299"/>
      <c r="E71" s="300"/>
      <c r="F71" s="301"/>
      <c r="G71" s="291"/>
      <c r="H71" s="291"/>
      <c r="I71" s="291" t="s">
        <v>69</v>
      </c>
      <c r="J71" s="291"/>
      <c r="K71" s="291"/>
      <c r="L71" s="291"/>
      <c r="M71" s="291"/>
      <c r="N71" s="856"/>
      <c r="O71" s="857"/>
    </row>
    <row r="72" spans="1:15" ht="24.75" customHeight="1">
      <c r="A72" s="170">
        <f>A71+1</f>
        <v>67</v>
      </c>
      <c r="B72" s="298"/>
      <c r="C72" s="291"/>
      <c r="D72" s="291"/>
      <c r="E72" s="300"/>
      <c r="F72" s="301"/>
      <c r="G72" s="291"/>
      <c r="H72" s="291"/>
      <c r="I72" s="291" t="s">
        <v>69</v>
      </c>
      <c r="J72" s="291"/>
      <c r="K72" s="291"/>
      <c r="L72" s="291"/>
      <c r="M72" s="291"/>
      <c r="N72" s="856"/>
      <c r="O72" s="857"/>
    </row>
    <row r="73" spans="1:15" ht="24.75" customHeight="1">
      <c r="A73" s="170">
        <f aca="true" t="shared" si="1" ref="A73:A105">A72+1</f>
        <v>68</v>
      </c>
      <c r="B73" s="298"/>
      <c r="C73" s="291"/>
      <c r="D73" s="291"/>
      <c r="E73" s="300"/>
      <c r="F73" s="301"/>
      <c r="G73" s="291"/>
      <c r="H73" s="291"/>
      <c r="I73" s="291" t="s">
        <v>69</v>
      </c>
      <c r="J73" s="291"/>
      <c r="K73" s="291"/>
      <c r="L73" s="291"/>
      <c r="M73" s="291"/>
      <c r="N73" s="856"/>
      <c r="O73" s="857"/>
    </row>
    <row r="74" spans="1:15" ht="24.75" customHeight="1">
      <c r="A74" s="170">
        <f t="shared" si="1"/>
        <v>69</v>
      </c>
      <c r="B74" s="302"/>
      <c r="C74" s="169"/>
      <c r="D74" s="303"/>
      <c r="E74" s="302"/>
      <c r="F74" s="304"/>
      <c r="G74" s="169"/>
      <c r="H74" s="169"/>
      <c r="I74" s="169" t="s">
        <v>242</v>
      </c>
      <c r="J74" s="169"/>
      <c r="K74" s="169"/>
      <c r="L74" s="169"/>
      <c r="M74" s="168"/>
      <c r="N74" s="884"/>
      <c r="O74" s="885"/>
    </row>
    <row r="75" spans="1:15" ht="24.75" customHeight="1">
      <c r="A75" s="170">
        <f t="shared" si="1"/>
        <v>70</v>
      </c>
      <c r="B75" s="302"/>
      <c r="C75" s="169"/>
      <c r="D75" s="303"/>
      <c r="E75" s="302"/>
      <c r="F75" s="304"/>
      <c r="G75" s="169"/>
      <c r="H75" s="169"/>
      <c r="I75" s="169" t="s">
        <v>63</v>
      </c>
      <c r="J75" s="169"/>
      <c r="K75" s="169"/>
      <c r="L75" s="169"/>
      <c r="M75" s="169"/>
      <c r="N75" s="884"/>
      <c r="O75" s="885"/>
    </row>
    <row r="76" spans="1:15" ht="24.75" customHeight="1">
      <c r="A76" s="170">
        <f t="shared" si="1"/>
        <v>71</v>
      </c>
      <c r="B76" s="302"/>
      <c r="C76" s="169"/>
      <c r="D76" s="303"/>
      <c r="E76" s="302"/>
      <c r="F76" s="304"/>
      <c r="G76" s="169"/>
      <c r="H76" s="169"/>
      <c r="I76" s="169" t="s">
        <v>243</v>
      </c>
      <c r="J76" s="169"/>
      <c r="K76" s="169"/>
      <c r="L76" s="169"/>
      <c r="M76" s="169"/>
      <c r="N76" s="884"/>
      <c r="O76" s="885"/>
    </row>
    <row r="77" spans="1:15" ht="24.75" customHeight="1">
      <c r="A77" s="170">
        <f t="shared" si="1"/>
        <v>72</v>
      </c>
      <c r="B77" s="302"/>
      <c r="C77" s="169"/>
      <c r="D77" s="303"/>
      <c r="E77" s="302"/>
      <c r="F77" s="304"/>
      <c r="G77" s="169"/>
      <c r="H77" s="169"/>
      <c r="I77" s="169" t="s">
        <v>243</v>
      </c>
      <c r="J77" s="169"/>
      <c r="K77" s="169"/>
      <c r="L77" s="169"/>
      <c r="M77" s="169"/>
      <c r="N77" s="884"/>
      <c r="O77" s="885"/>
    </row>
    <row r="78" spans="1:15" ht="24.75" customHeight="1">
      <c r="A78" s="170">
        <f t="shared" si="1"/>
        <v>73</v>
      </c>
      <c r="B78" s="302"/>
      <c r="C78" s="169"/>
      <c r="D78" s="303"/>
      <c r="E78" s="302"/>
      <c r="F78" s="304"/>
      <c r="G78" s="169"/>
      <c r="H78" s="169"/>
      <c r="I78" s="169" t="s">
        <v>186</v>
      </c>
      <c r="J78" s="169"/>
      <c r="K78" s="169"/>
      <c r="L78" s="169"/>
      <c r="M78" s="169"/>
      <c r="N78" s="884"/>
      <c r="O78" s="885"/>
    </row>
    <row r="79" spans="1:15" ht="24.75" customHeight="1">
      <c r="A79" s="170">
        <f t="shared" si="1"/>
        <v>74</v>
      </c>
      <c r="B79" s="302"/>
      <c r="C79" s="169"/>
      <c r="D79" s="305"/>
      <c r="E79" s="302"/>
      <c r="F79" s="304"/>
      <c r="G79" s="169"/>
      <c r="H79" s="169"/>
      <c r="I79" s="169" t="s">
        <v>243</v>
      </c>
      <c r="J79" s="169"/>
      <c r="K79" s="169"/>
      <c r="L79" s="169"/>
      <c r="M79" s="169"/>
      <c r="N79" s="884"/>
      <c r="O79" s="885"/>
    </row>
    <row r="80" spans="1:15" ht="24.75" customHeight="1">
      <c r="A80" s="170">
        <f t="shared" si="1"/>
        <v>75</v>
      </c>
      <c r="B80" s="302"/>
      <c r="C80" s="169"/>
      <c r="D80" s="305"/>
      <c r="E80" s="302"/>
      <c r="F80" s="304"/>
      <c r="G80" s="169"/>
      <c r="H80" s="169"/>
      <c r="I80" s="169" t="s">
        <v>243</v>
      </c>
      <c r="J80" s="169"/>
      <c r="K80" s="169"/>
      <c r="L80" s="169"/>
      <c r="M80" s="169"/>
      <c r="N80" s="884"/>
      <c r="O80" s="885"/>
    </row>
    <row r="81" spans="1:15" ht="24.75" customHeight="1">
      <c r="A81" s="170">
        <f t="shared" si="1"/>
        <v>76</v>
      </c>
      <c r="B81" s="302"/>
      <c r="C81" s="169"/>
      <c r="D81" s="305"/>
      <c r="E81" s="302"/>
      <c r="F81" s="306"/>
      <c r="G81" s="168"/>
      <c r="H81" s="168"/>
      <c r="I81" s="169" t="s">
        <v>63</v>
      </c>
      <c r="J81" s="168"/>
      <c r="K81" s="168"/>
      <c r="L81" s="168"/>
      <c r="M81" s="168"/>
      <c r="N81" s="884"/>
      <c r="O81" s="885"/>
    </row>
    <row r="82" spans="1:15" ht="24.75" customHeight="1">
      <c r="A82" s="170">
        <f t="shared" si="1"/>
        <v>77</v>
      </c>
      <c r="B82" s="302"/>
      <c r="C82" s="169"/>
      <c r="D82" s="303"/>
      <c r="E82" s="302"/>
      <c r="F82" s="306"/>
      <c r="G82" s="168"/>
      <c r="H82" s="168"/>
      <c r="I82" s="169" t="s">
        <v>61</v>
      </c>
      <c r="J82" s="168"/>
      <c r="K82" s="168"/>
      <c r="L82" s="168"/>
      <c r="M82" s="168"/>
      <c r="N82" s="884"/>
      <c r="O82" s="885"/>
    </row>
    <row r="83" spans="1:15" ht="24.75" customHeight="1">
      <c r="A83" s="170">
        <f t="shared" si="1"/>
        <v>78</v>
      </c>
      <c r="B83" s="302"/>
      <c r="C83" s="169"/>
      <c r="D83" s="303"/>
      <c r="E83" s="302"/>
      <c r="F83" s="306"/>
      <c r="G83" s="168"/>
      <c r="H83" s="168"/>
      <c r="I83" s="169" t="s">
        <v>63</v>
      </c>
      <c r="J83" s="168"/>
      <c r="K83" s="168"/>
      <c r="L83" s="168"/>
      <c r="M83" s="168"/>
      <c r="N83" s="884"/>
      <c r="O83" s="885"/>
    </row>
    <row r="84" spans="1:15" ht="24.75" customHeight="1">
      <c r="A84" s="170">
        <f t="shared" si="1"/>
        <v>79</v>
      </c>
      <c r="B84" s="302"/>
      <c r="C84" s="169"/>
      <c r="D84" s="303"/>
      <c r="E84" s="302"/>
      <c r="F84" s="306"/>
      <c r="G84" s="168"/>
      <c r="H84" s="168"/>
      <c r="I84" s="169" t="s">
        <v>243</v>
      </c>
      <c r="J84" s="168"/>
      <c r="K84" s="168"/>
      <c r="L84" s="168"/>
      <c r="M84" s="168"/>
      <c r="N84" s="884"/>
      <c r="O84" s="885"/>
    </row>
    <row r="85" spans="1:15" ht="24.75" customHeight="1">
      <c r="A85" s="170">
        <f t="shared" si="1"/>
        <v>80</v>
      </c>
      <c r="B85" s="307"/>
      <c r="C85" s="168"/>
      <c r="D85" s="307"/>
      <c r="E85" s="307"/>
      <c r="F85" s="307"/>
      <c r="G85" s="168"/>
      <c r="H85" s="168"/>
      <c r="I85" s="169" t="s">
        <v>61</v>
      </c>
      <c r="J85" s="168"/>
      <c r="K85" s="168"/>
      <c r="L85" s="307"/>
      <c r="M85" s="307"/>
      <c r="N85" s="884"/>
      <c r="O85" s="885"/>
    </row>
    <row r="86" spans="1:15" ht="24.75" customHeight="1">
      <c r="A86" s="170">
        <f t="shared" si="1"/>
        <v>81</v>
      </c>
      <c r="B86" s="307"/>
      <c r="C86" s="168"/>
      <c r="D86" s="307"/>
      <c r="E86" s="307"/>
      <c r="F86" s="307"/>
      <c r="G86" s="168"/>
      <c r="H86" s="168"/>
      <c r="I86" s="169" t="s">
        <v>242</v>
      </c>
      <c r="J86" s="168"/>
      <c r="K86" s="168"/>
      <c r="L86" s="307"/>
      <c r="M86" s="307"/>
      <c r="N86" s="884"/>
      <c r="O86" s="885"/>
    </row>
    <row r="87" spans="1:15" ht="24.75" customHeight="1">
      <c r="A87" s="170">
        <f t="shared" si="1"/>
        <v>82</v>
      </c>
      <c r="B87" s="307"/>
      <c r="C87" s="168"/>
      <c r="D87" s="307"/>
      <c r="E87" s="307"/>
      <c r="F87" s="307"/>
      <c r="G87" s="168"/>
      <c r="H87" s="168"/>
      <c r="I87" s="169" t="s">
        <v>242</v>
      </c>
      <c r="J87" s="168"/>
      <c r="K87" s="168"/>
      <c r="L87" s="307"/>
      <c r="M87" s="307"/>
      <c r="N87" s="884"/>
      <c r="O87" s="885"/>
    </row>
    <row r="88" spans="1:15" ht="24.75" customHeight="1">
      <c r="A88" s="170">
        <f t="shared" si="1"/>
        <v>83</v>
      </c>
      <c r="B88" s="307"/>
      <c r="C88" s="168"/>
      <c r="D88" s="307"/>
      <c r="E88" s="307"/>
      <c r="F88" s="307"/>
      <c r="G88" s="168"/>
      <c r="H88" s="168"/>
      <c r="I88" s="169" t="s">
        <v>199</v>
      </c>
      <c r="J88" s="168"/>
      <c r="K88" s="168"/>
      <c r="L88" s="307"/>
      <c r="M88" s="307"/>
      <c r="N88" s="884"/>
      <c r="O88" s="885"/>
    </row>
    <row r="89" spans="1:15" ht="24.75" customHeight="1">
      <c r="A89" s="170">
        <f t="shared" si="1"/>
        <v>84</v>
      </c>
      <c r="B89" s="307"/>
      <c r="C89" s="168"/>
      <c r="D89" s="307"/>
      <c r="E89" s="307"/>
      <c r="F89" s="307"/>
      <c r="G89" s="168"/>
      <c r="H89" s="168"/>
      <c r="I89" s="169" t="s">
        <v>191</v>
      </c>
      <c r="J89" s="168"/>
      <c r="K89" s="168"/>
      <c r="L89" s="307"/>
      <c r="M89" s="307"/>
      <c r="N89" s="884"/>
      <c r="O89" s="885"/>
    </row>
    <row r="90" spans="1:15" ht="24.75" customHeight="1">
      <c r="A90" s="170">
        <f t="shared" si="1"/>
        <v>85</v>
      </c>
      <c r="B90" s="307"/>
      <c r="C90" s="168"/>
      <c r="D90" s="307"/>
      <c r="E90" s="307"/>
      <c r="F90" s="307"/>
      <c r="G90" s="168"/>
      <c r="H90" s="168"/>
      <c r="I90" s="169" t="s">
        <v>242</v>
      </c>
      <c r="J90" s="168"/>
      <c r="K90" s="168"/>
      <c r="L90" s="307"/>
      <c r="M90" s="307"/>
      <c r="N90" s="884"/>
      <c r="O90" s="885"/>
    </row>
    <row r="91" spans="1:15" ht="24.75" customHeight="1">
      <c r="A91" s="170">
        <f t="shared" si="1"/>
        <v>86</v>
      </c>
      <c r="B91" s="307"/>
      <c r="C91" s="168"/>
      <c r="D91" s="307"/>
      <c r="E91" s="307"/>
      <c r="F91" s="307"/>
      <c r="G91" s="168"/>
      <c r="H91" s="168"/>
      <c r="I91" s="169" t="s">
        <v>191</v>
      </c>
      <c r="J91" s="168"/>
      <c r="K91" s="168"/>
      <c r="L91" s="307"/>
      <c r="M91" s="307"/>
      <c r="N91" s="884"/>
      <c r="O91" s="885"/>
    </row>
    <row r="92" spans="1:15" ht="24.75" customHeight="1">
      <c r="A92" s="170">
        <f t="shared" si="1"/>
        <v>87</v>
      </c>
      <c r="B92" s="307"/>
      <c r="C92" s="168"/>
      <c r="D92" s="307"/>
      <c r="E92" s="307"/>
      <c r="F92" s="307"/>
      <c r="G92" s="168"/>
      <c r="H92" s="168"/>
      <c r="I92" s="169" t="s">
        <v>186</v>
      </c>
      <c r="J92" s="168"/>
      <c r="K92" s="168"/>
      <c r="L92" s="307"/>
      <c r="M92" s="307"/>
      <c r="N92" s="884"/>
      <c r="O92" s="885"/>
    </row>
    <row r="93" spans="1:15" ht="24.75" customHeight="1">
      <c r="A93" s="170">
        <f t="shared" si="1"/>
        <v>88</v>
      </c>
      <c r="B93" s="307"/>
      <c r="C93" s="168"/>
      <c r="D93" s="307"/>
      <c r="E93" s="307"/>
      <c r="F93" s="307"/>
      <c r="G93" s="168"/>
      <c r="H93" s="168"/>
      <c r="I93" s="169" t="s">
        <v>243</v>
      </c>
      <c r="J93" s="168"/>
      <c r="K93" s="168"/>
      <c r="L93" s="307"/>
      <c r="M93" s="307"/>
      <c r="N93" s="884"/>
      <c r="O93" s="885"/>
    </row>
    <row r="94" spans="1:15" ht="24.75" customHeight="1">
      <c r="A94" s="170">
        <f t="shared" si="1"/>
        <v>89</v>
      </c>
      <c r="B94" s="307"/>
      <c r="C94" s="168"/>
      <c r="D94" s="307"/>
      <c r="E94" s="307"/>
      <c r="F94" s="307"/>
      <c r="G94" s="168"/>
      <c r="H94" s="168"/>
      <c r="I94" s="169" t="s">
        <v>242</v>
      </c>
      <c r="J94" s="168"/>
      <c r="K94" s="168"/>
      <c r="L94" s="307"/>
      <c r="M94" s="307"/>
      <c r="N94" s="884"/>
      <c r="O94" s="885"/>
    </row>
    <row r="95" spans="1:15" ht="24.75" customHeight="1">
      <c r="A95" s="170">
        <f t="shared" si="1"/>
        <v>90</v>
      </c>
      <c r="B95" s="307"/>
      <c r="C95" s="168"/>
      <c r="D95" s="307"/>
      <c r="E95" s="307"/>
      <c r="F95" s="307"/>
      <c r="G95" s="168"/>
      <c r="H95" s="168"/>
      <c r="I95" s="169" t="s">
        <v>186</v>
      </c>
      <c r="J95" s="168"/>
      <c r="K95" s="168"/>
      <c r="L95" s="307"/>
      <c r="M95" s="307"/>
      <c r="N95" s="884"/>
      <c r="O95" s="885"/>
    </row>
    <row r="96" spans="1:15" ht="24.75" customHeight="1">
      <c r="A96" s="170">
        <f t="shared" si="1"/>
        <v>91</v>
      </c>
      <c r="B96" s="307"/>
      <c r="C96" s="168"/>
      <c r="D96" s="307"/>
      <c r="E96" s="307"/>
      <c r="F96" s="307"/>
      <c r="G96" s="168"/>
      <c r="H96" s="168"/>
      <c r="I96" s="169" t="s">
        <v>61</v>
      </c>
      <c r="J96" s="168"/>
      <c r="K96" s="168"/>
      <c r="L96" s="307"/>
      <c r="M96" s="307"/>
      <c r="N96" s="884"/>
      <c r="O96" s="885"/>
    </row>
    <row r="97" spans="1:15" ht="24.75" customHeight="1">
      <c r="A97" s="170">
        <f t="shared" si="1"/>
        <v>92</v>
      </c>
      <c r="B97" s="307"/>
      <c r="C97" s="168"/>
      <c r="D97" s="307"/>
      <c r="E97" s="307"/>
      <c r="F97" s="307"/>
      <c r="G97" s="168"/>
      <c r="H97" s="168"/>
      <c r="I97" s="169" t="s">
        <v>243</v>
      </c>
      <c r="J97" s="168"/>
      <c r="K97" s="168"/>
      <c r="L97" s="307"/>
      <c r="M97" s="307"/>
      <c r="N97" s="884"/>
      <c r="O97" s="885"/>
    </row>
    <row r="98" spans="1:15" ht="24.75" customHeight="1">
      <c r="A98" s="170">
        <f t="shared" si="1"/>
        <v>93</v>
      </c>
      <c r="B98" s="307"/>
      <c r="C98" s="168"/>
      <c r="D98" s="307"/>
      <c r="E98" s="307"/>
      <c r="F98" s="307"/>
      <c r="G98" s="168"/>
      <c r="H98" s="168"/>
      <c r="I98" s="169" t="s">
        <v>243</v>
      </c>
      <c r="J98" s="168"/>
      <c r="K98" s="168"/>
      <c r="L98" s="307"/>
      <c r="M98" s="307"/>
      <c r="N98" s="884"/>
      <c r="O98" s="885"/>
    </row>
    <row r="99" spans="1:15" ht="24.75" customHeight="1">
      <c r="A99" s="170">
        <f t="shared" si="1"/>
        <v>94</v>
      </c>
      <c r="B99" s="307"/>
      <c r="C99" s="168"/>
      <c r="D99" s="307"/>
      <c r="E99" s="307"/>
      <c r="F99" s="307"/>
      <c r="G99" s="168"/>
      <c r="H99" s="168"/>
      <c r="I99" s="169" t="s">
        <v>243</v>
      </c>
      <c r="J99" s="168"/>
      <c r="K99" s="168"/>
      <c r="L99" s="307"/>
      <c r="M99" s="307"/>
      <c r="N99" s="884"/>
      <c r="O99" s="885"/>
    </row>
    <row r="100" spans="1:15" ht="24.75" customHeight="1">
      <c r="A100" s="170">
        <f t="shared" si="1"/>
        <v>95</v>
      </c>
      <c r="B100" s="307"/>
      <c r="C100" s="168"/>
      <c r="D100" s="307"/>
      <c r="E100" s="307"/>
      <c r="F100" s="307"/>
      <c r="G100" s="168"/>
      <c r="H100" s="168"/>
      <c r="I100" s="169" t="s">
        <v>243</v>
      </c>
      <c r="J100" s="168"/>
      <c r="K100" s="168"/>
      <c r="L100" s="307"/>
      <c r="M100" s="307"/>
      <c r="N100" s="884"/>
      <c r="O100" s="885"/>
    </row>
    <row r="101" spans="1:15" ht="24.75" customHeight="1">
      <c r="A101" s="170">
        <f t="shared" si="1"/>
        <v>96</v>
      </c>
      <c r="B101" s="307"/>
      <c r="C101" s="168"/>
      <c r="D101" s="307"/>
      <c r="E101" s="307"/>
      <c r="F101" s="307"/>
      <c r="G101" s="168"/>
      <c r="H101" s="168"/>
      <c r="I101" s="169" t="s">
        <v>63</v>
      </c>
      <c r="J101" s="168"/>
      <c r="K101" s="168"/>
      <c r="L101" s="307"/>
      <c r="M101" s="307"/>
      <c r="N101" s="884"/>
      <c r="O101" s="885"/>
    </row>
    <row r="102" spans="1:15" ht="24.75" customHeight="1">
      <c r="A102" s="170">
        <f t="shared" si="1"/>
        <v>97</v>
      </c>
      <c r="B102" s="307"/>
      <c r="C102" s="168"/>
      <c r="D102" s="307"/>
      <c r="E102" s="307"/>
      <c r="F102" s="307"/>
      <c r="G102" s="168"/>
      <c r="H102" s="168"/>
      <c r="I102" s="169" t="s">
        <v>191</v>
      </c>
      <c r="J102" s="168"/>
      <c r="K102" s="168"/>
      <c r="L102" s="307"/>
      <c r="M102" s="307"/>
      <c r="N102" s="884"/>
      <c r="O102" s="885"/>
    </row>
    <row r="103" spans="1:15" ht="24.75" customHeight="1">
      <c r="A103" s="170">
        <f t="shared" si="1"/>
        <v>98</v>
      </c>
      <c r="B103" s="307"/>
      <c r="C103" s="168"/>
      <c r="D103" s="307"/>
      <c r="E103" s="307"/>
      <c r="F103" s="307"/>
      <c r="G103" s="168"/>
      <c r="H103" s="168"/>
      <c r="I103" s="169" t="s">
        <v>243</v>
      </c>
      <c r="J103" s="168"/>
      <c r="K103" s="168"/>
      <c r="L103" s="307"/>
      <c r="M103" s="307"/>
      <c r="N103" s="884"/>
      <c r="O103" s="885"/>
    </row>
    <row r="104" ht="24.75" customHeight="1">
      <c r="A104" s="170">
        <f t="shared" si="1"/>
        <v>99</v>
      </c>
    </row>
    <row r="105" ht="24.75" customHeight="1">
      <c r="A105" s="170">
        <f t="shared" si="1"/>
        <v>100</v>
      </c>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sheetProtection/>
  <mergeCells count="64">
    <mergeCell ref="N98:O98"/>
    <mergeCell ref="N99:O99"/>
    <mergeCell ref="N91:O91"/>
    <mergeCell ref="N92:O92"/>
    <mergeCell ref="N100:O100"/>
    <mergeCell ref="N101:O101"/>
    <mergeCell ref="N102:O102"/>
    <mergeCell ref="N103:O103"/>
    <mergeCell ref="N94:O94"/>
    <mergeCell ref="N95:O95"/>
    <mergeCell ref="N96:O96"/>
    <mergeCell ref="N97:O97"/>
    <mergeCell ref="N93:O93"/>
    <mergeCell ref="N82:O82"/>
    <mergeCell ref="N83:O83"/>
    <mergeCell ref="N84:O84"/>
    <mergeCell ref="N85:O85"/>
    <mergeCell ref="N86:O86"/>
    <mergeCell ref="N87:O87"/>
    <mergeCell ref="N88:O88"/>
    <mergeCell ref="N89:O89"/>
    <mergeCell ref="N90:O90"/>
    <mergeCell ref="N75:O75"/>
    <mergeCell ref="N76:O76"/>
    <mergeCell ref="N77:O77"/>
    <mergeCell ref="N78:O78"/>
    <mergeCell ref="N79:O79"/>
    <mergeCell ref="N80:O80"/>
    <mergeCell ref="N65:O65"/>
    <mergeCell ref="N66:O66"/>
    <mergeCell ref="N67:O67"/>
    <mergeCell ref="N68:O68"/>
    <mergeCell ref="N81:O81"/>
    <mergeCell ref="N70:O70"/>
    <mergeCell ref="N71:O71"/>
    <mergeCell ref="N72:O72"/>
    <mergeCell ref="N73:O73"/>
    <mergeCell ref="N74:O74"/>
    <mergeCell ref="N35:O35"/>
    <mergeCell ref="N36:O39"/>
    <mergeCell ref="N69:O69"/>
    <mergeCell ref="N42:O44"/>
    <mergeCell ref="N45:O47"/>
    <mergeCell ref="N48:O50"/>
    <mergeCell ref="N51:O53"/>
    <mergeCell ref="N54:O57"/>
    <mergeCell ref="N63:O63"/>
    <mergeCell ref="N64:O64"/>
    <mergeCell ref="N40:O41"/>
    <mergeCell ref="N6:O8"/>
    <mergeCell ref="N9:O11"/>
    <mergeCell ref="N14:O17"/>
    <mergeCell ref="N18:O20"/>
    <mergeCell ref="N21:O23"/>
    <mergeCell ref="N24:O27"/>
    <mergeCell ref="N28:O31"/>
    <mergeCell ref="N32:O32"/>
    <mergeCell ref="N33:O34"/>
    <mergeCell ref="N3:O5"/>
    <mergeCell ref="B1:D1"/>
    <mergeCell ref="E1:I1"/>
    <mergeCell ref="J1:M1"/>
    <mergeCell ref="G2:K2"/>
    <mergeCell ref="N2:O2"/>
  </mergeCells>
  <printOptions/>
  <pageMargins left="0.7" right="0.7" top="0.75" bottom="0.75" header="0.3" footer="0.3"/>
  <pageSetup fitToHeight="1" fitToWidth="1" orientation="portrait" paperSize="9" scale="31"/>
</worksheet>
</file>

<file path=xl/worksheets/sheet5.xml><?xml version="1.0" encoding="utf-8"?>
<worksheet xmlns="http://schemas.openxmlformats.org/spreadsheetml/2006/main" xmlns:r="http://schemas.openxmlformats.org/officeDocument/2006/relationships">
  <dimension ref="A1:AV46"/>
  <sheetViews>
    <sheetView zoomScale="55" zoomScaleNormal="55" zoomScaleSheetLayoutView="50" zoomScalePageLayoutView="0" workbookViewId="0" topLeftCell="A1">
      <selection activeCell="AH28" sqref="AH28:AH31"/>
    </sheetView>
  </sheetViews>
  <sheetFormatPr defaultColWidth="9.140625" defaultRowHeight="15"/>
  <cols>
    <col min="1" max="1" width="3.421875" style="18" customWidth="1"/>
    <col min="2" max="2" width="13.7109375" style="1" customWidth="1"/>
    <col min="3" max="32" width="4.00390625" style="1" customWidth="1"/>
    <col min="33" max="41" width="8.57421875" style="1" customWidth="1"/>
    <col min="42" max="43" width="5.57421875" style="1" customWidth="1"/>
    <col min="44" max="44" width="4.421875" style="1" customWidth="1"/>
    <col min="45" max="47" width="9.00390625" style="1" customWidth="1"/>
    <col min="48" max="48" width="9.00390625" style="1" hidden="1" customWidth="1"/>
    <col min="49" max="16384" width="9.00390625" style="1" customWidth="1"/>
  </cols>
  <sheetData>
    <row r="1" spans="1:47" ht="30" customHeight="1">
      <c r="A1" s="4"/>
      <c r="B1" s="4"/>
      <c r="C1" s="19"/>
      <c r="D1" s="588">
        <v>2017</v>
      </c>
      <c r="E1" s="588"/>
      <c r="F1" s="588"/>
      <c r="G1" s="589" t="s">
        <v>12</v>
      </c>
      <c r="H1" s="589"/>
      <c r="I1" s="589"/>
      <c r="J1" s="589"/>
      <c r="K1" s="589"/>
      <c r="L1" s="589"/>
      <c r="M1" s="589"/>
      <c r="N1" s="589"/>
      <c r="O1" s="589"/>
      <c r="P1" s="589"/>
      <c r="Q1" s="589"/>
      <c r="R1" s="589"/>
      <c r="S1" s="589"/>
      <c r="T1" s="590">
        <v>13</v>
      </c>
      <c r="U1" s="590"/>
      <c r="V1" s="591" t="s">
        <v>13</v>
      </c>
      <c r="W1" s="591"/>
      <c r="X1" s="591"/>
      <c r="Y1" s="591"/>
      <c r="Z1" s="591"/>
      <c r="AA1" s="590" t="s">
        <v>18</v>
      </c>
      <c r="AB1" s="590"/>
      <c r="AC1" s="4" t="s">
        <v>20</v>
      </c>
      <c r="AD1" s="591" t="s">
        <v>14</v>
      </c>
      <c r="AE1" s="591"/>
      <c r="AF1" s="591"/>
      <c r="AG1" s="591"/>
      <c r="AH1" s="4"/>
      <c r="AI1" s="4"/>
      <c r="AK1" s="584">
        <f ca="1">TODAY()</f>
        <v>43027</v>
      </c>
      <c r="AL1" s="584"/>
      <c r="AM1" s="584"/>
      <c r="AN1" s="3" t="s">
        <v>0</v>
      </c>
      <c r="AO1" s="4"/>
      <c r="AP1" s="5"/>
      <c r="AQ1" s="5"/>
      <c r="AS1" s="6"/>
      <c r="AT1" s="6"/>
      <c r="AU1" s="6"/>
    </row>
    <row r="2" spans="1:47" ht="24"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7" ht="30" customHeight="1">
      <c r="A3" s="21" t="str">
        <f>AC1</f>
        <v>Ｃ</v>
      </c>
      <c r="B3" s="20" t="s">
        <v>14</v>
      </c>
      <c r="C3" s="585" t="str">
        <f>B4</f>
        <v>FC明成</v>
      </c>
      <c r="D3" s="586"/>
      <c r="E3" s="587"/>
      <c r="F3" s="585" t="str">
        <f>B8</f>
        <v>フリッパーズ</v>
      </c>
      <c r="G3" s="586"/>
      <c r="H3" s="587"/>
      <c r="I3" s="585" t="str">
        <f>B12</f>
        <v>小金井4SC</v>
      </c>
      <c r="J3" s="586"/>
      <c r="K3" s="587"/>
      <c r="L3" s="585" t="str">
        <f>B16</f>
        <v>TTK SC</v>
      </c>
      <c r="M3" s="586"/>
      <c r="N3" s="587"/>
      <c r="O3" s="585" t="str">
        <f>B20</f>
        <v>久留米FC</v>
      </c>
      <c r="P3" s="586"/>
      <c r="Q3" s="587"/>
      <c r="R3" s="585" t="str">
        <f>B24</f>
        <v>Nadeshiko</v>
      </c>
      <c r="S3" s="586"/>
      <c r="T3" s="587"/>
      <c r="U3" s="585" t="str">
        <f>B28</f>
        <v>碧山SC</v>
      </c>
      <c r="V3" s="586"/>
      <c r="W3" s="587"/>
      <c r="X3" s="585" t="str">
        <f>B32</f>
        <v>清瀬蹴楽FC</v>
      </c>
      <c r="Y3" s="586"/>
      <c r="Z3" s="587"/>
      <c r="AA3" s="585" t="str">
        <f>B36</f>
        <v>FC保谷</v>
      </c>
      <c r="AB3" s="586"/>
      <c r="AC3" s="587"/>
      <c r="AD3" s="585" t="str">
        <f>B40</f>
        <v>FC HARAN</v>
      </c>
      <c r="AE3" s="586"/>
      <c r="AF3" s="587"/>
      <c r="AG3" s="9" t="s">
        <v>1</v>
      </c>
      <c r="AH3" s="9" t="s">
        <v>2</v>
      </c>
      <c r="AI3" s="9" t="s">
        <v>3</v>
      </c>
      <c r="AJ3" s="9" t="s">
        <v>4</v>
      </c>
      <c r="AK3" s="9" t="s">
        <v>5</v>
      </c>
      <c r="AL3" s="9" t="s">
        <v>6</v>
      </c>
      <c r="AM3" s="9" t="s">
        <v>7</v>
      </c>
      <c r="AN3" s="9" t="s">
        <v>8</v>
      </c>
      <c r="AO3" s="9" t="s">
        <v>9</v>
      </c>
      <c r="AP3" s="10"/>
      <c r="AQ3" s="11"/>
      <c r="AS3" s="6"/>
      <c r="AT3" s="6"/>
      <c r="AU3" s="6"/>
    </row>
    <row r="4" spans="1:48" ht="19.5" customHeight="1">
      <c r="A4" s="592">
        <v>1</v>
      </c>
      <c r="B4" s="595" t="s">
        <v>612</v>
      </c>
      <c r="C4" s="598"/>
      <c r="D4" s="599"/>
      <c r="E4" s="600"/>
      <c r="F4" s="646">
        <v>42953</v>
      </c>
      <c r="G4" s="647"/>
      <c r="H4" s="648"/>
      <c r="I4" s="646">
        <v>42933</v>
      </c>
      <c r="J4" s="647"/>
      <c r="K4" s="647"/>
      <c r="L4" s="625">
        <v>43001</v>
      </c>
      <c r="M4" s="626"/>
      <c r="N4" s="627"/>
      <c r="O4" s="647">
        <v>42933</v>
      </c>
      <c r="P4" s="647"/>
      <c r="Q4" s="648"/>
      <c r="R4" s="646">
        <v>42945</v>
      </c>
      <c r="S4" s="647"/>
      <c r="T4" s="648"/>
      <c r="U4" s="646">
        <v>42945</v>
      </c>
      <c r="V4" s="647"/>
      <c r="W4" s="648"/>
      <c r="X4" s="646">
        <v>42996</v>
      </c>
      <c r="Y4" s="647"/>
      <c r="Z4" s="648"/>
      <c r="AA4" s="646">
        <v>42924</v>
      </c>
      <c r="AB4" s="647"/>
      <c r="AC4" s="648"/>
      <c r="AD4" s="646">
        <v>42924</v>
      </c>
      <c r="AE4" s="647"/>
      <c r="AF4" s="648"/>
      <c r="AG4" s="613">
        <f>IF(AND($D7="",$G7="",$J7="",$M7="",$P7="",$S7="",$V7="",$Y7="",$AB7="",$AE7=""),"",SUM((COUNTIF($C7:$AF7,"○")),(COUNTIF($C7:$AF7,"●")),(COUNTIF($C7:$AF7,"△"))))</f>
        <v>9</v>
      </c>
      <c r="AH4" s="613">
        <f>IF(AND($D7="",$G7="",$J7="",$M7="",$P7="",$S7="",$V7="",$Y7="",$AB7="",$AE7=""),"",SUM($AP7:$AR7))</f>
        <v>12</v>
      </c>
      <c r="AI4" s="613">
        <f>IF(AND($D7="",$G7="",$J7="",$J7="",$M7="",$P7="",$S7="",$V7="",$Y7="",$AB7="",$AE7=""),"",COUNTIF(C7:AF7,"○"))</f>
        <v>4</v>
      </c>
      <c r="AJ4" s="613">
        <f>IF(AND($D7="",$G7="",$J7="",$J7="",$M7="",$P7="",$S7="",$V7="",$Y7="",$AB7="",$AE7=""),"",COUNTIF(C7:AF7,"●"))</f>
        <v>5</v>
      </c>
      <c r="AK4" s="613">
        <f>IF(AND($D7="",$G7="",$J7="",$J7="",$M7="",$P7="",$S7="",$V7="",$Y7="",$AB7="",$AE7=""),"",COUNTIF(C7:AF7,"△"))</f>
        <v>0</v>
      </c>
      <c r="AL4" s="613">
        <f>IF(AND($C7="",$F7="",$I7="",$L7="",$O7="",$R7="",$U7="",$X7="",$AA7="",$AD7=""),"",SUM($C7,$F7,$I7,$L7,$O7,$R7,$U7,$X7,$AA7,$AD7))</f>
        <v>32</v>
      </c>
      <c r="AM4" s="613">
        <f>IF(AND($E7="",$H7="",$K7="",$N7="",$Q7="",$T7="",$W7="",$Z7="",$AC7="",$AF7=""),"",SUM($E7,$H7,$K7,$N7,$Q7,$T7,$W7,$Z7,$AC7,$AF7))</f>
        <v>25</v>
      </c>
      <c r="AN4" s="613">
        <f>IF(AND($AL4="",$AM4=""),"",($AL4-$AM4))</f>
        <v>7</v>
      </c>
      <c r="AO4" s="616">
        <f>IF(AND($AG4=""),"",RANK(AV4,AV$4:AV$43))</f>
        <v>7</v>
      </c>
      <c r="AP4" s="11"/>
      <c r="AQ4" s="11"/>
      <c r="AS4" s="6"/>
      <c r="AT4" s="6"/>
      <c r="AU4" s="6"/>
      <c r="AV4" s="619">
        <f>_xlfn.IFERROR(AH4*1000000+AN4*100+AL4,"")</f>
        <v>12000732</v>
      </c>
    </row>
    <row r="5" spans="1:48" ht="19.5" customHeight="1">
      <c r="A5" s="593"/>
      <c r="B5" s="596"/>
      <c r="C5" s="601"/>
      <c r="D5" s="602"/>
      <c r="E5" s="603"/>
      <c r="F5" s="640">
        <v>0.6041666666666666</v>
      </c>
      <c r="G5" s="641"/>
      <c r="H5" s="642"/>
      <c r="I5" s="640">
        <v>0.5625</v>
      </c>
      <c r="J5" s="641"/>
      <c r="K5" s="641"/>
      <c r="L5" s="632">
        <v>0.6041666666666666</v>
      </c>
      <c r="M5" s="633"/>
      <c r="N5" s="634"/>
      <c r="O5" s="641">
        <v>0.611111111111111</v>
      </c>
      <c r="P5" s="641"/>
      <c r="Q5" s="642"/>
      <c r="R5" s="640">
        <v>0.5902777777777778</v>
      </c>
      <c r="S5" s="641"/>
      <c r="T5" s="642"/>
      <c r="U5" s="640">
        <v>0.5416666666666666</v>
      </c>
      <c r="V5" s="641"/>
      <c r="W5" s="642"/>
      <c r="X5" s="640">
        <v>0.6666666666666666</v>
      </c>
      <c r="Y5" s="641"/>
      <c r="Z5" s="642"/>
      <c r="AA5" s="640">
        <v>0.5</v>
      </c>
      <c r="AB5" s="641"/>
      <c r="AC5" s="642"/>
      <c r="AD5" s="640">
        <v>0.4305555555555556</v>
      </c>
      <c r="AE5" s="641"/>
      <c r="AF5" s="642"/>
      <c r="AG5" s="614"/>
      <c r="AH5" s="614"/>
      <c r="AI5" s="614"/>
      <c r="AJ5" s="614"/>
      <c r="AK5" s="614"/>
      <c r="AL5" s="614"/>
      <c r="AM5" s="614"/>
      <c r="AN5" s="614"/>
      <c r="AO5" s="617"/>
      <c r="AP5" s="11"/>
      <c r="AQ5" s="11"/>
      <c r="AS5" s="6"/>
      <c r="AT5" s="6"/>
      <c r="AU5" s="6"/>
      <c r="AV5" s="619"/>
    </row>
    <row r="6" spans="1:48" ht="19.5" customHeight="1">
      <c r="A6" s="593"/>
      <c r="B6" s="596"/>
      <c r="C6" s="601"/>
      <c r="D6" s="602"/>
      <c r="E6" s="603"/>
      <c r="F6" s="652" t="s">
        <v>605</v>
      </c>
      <c r="G6" s="653"/>
      <c r="H6" s="654"/>
      <c r="I6" s="652" t="s">
        <v>587</v>
      </c>
      <c r="J6" s="653"/>
      <c r="K6" s="653"/>
      <c r="L6" s="629" t="s">
        <v>606</v>
      </c>
      <c r="M6" s="630"/>
      <c r="N6" s="631"/>
      <c r="O6" s="653" t="s">
        <v>587</v>
      </c>
      <c r="P6" s="653"/>
      <c r="Q6" s="654"/>
      <c r="R6" s="652" t="s">
        <v>607</v>
      </c>
      <c r="S6" s="653"/>
      <c r="T6" s="654"/>
      <c r="U6" s="652" t="s">
        <v>608</v>
      </c>
      <c r="V6" s="653"/>
      <c r="W6" s="654"/>
      <c r="X6" s="652" t="s">
        <v>609</v>
      </c>
      <c r="Y6" s="653"/>
      <c r="Z6" s="654"/>
      <c r="AA6" s="652" t="s">
        <v>610</v>
      </c>
      <c r="AB6" s="653"/>
      <c r="AC6" s="654"/>
      <c r="AD6" s="652" t="s">
        <v>610</v>
      </c>
      <c r="AE6" s="653"/>
      <c r="AF6" s="654"/>
      <c r="AG6" s="614"/>
      <c r="AH6" s="614"/>
      <c r="AI6" s="614"/>
      <c r="AJ6" s="614"/>
      <c r="AK6" s="614"/>
      <c r="AL6" s="614"/>
      <c r="AM6" s="614"/>
      <c r="AN6" s="614"/>
      <c r="AO6" s="617"/>
      <c r="AP6" s="11"/>
      <c r="AQ6" s="11"/>
      <c r="AS6" s="6"/>
      <c r="AT6" s="6"/>
      <c r="AU6" s="6"/>
      <c r="AV6" s="619"/>
    </row>
    <row r="7" spans="1:48" ht="24" customHeight="1">
      <c r="A7" s="594"/>
      <c r="B7" s="597"/>
      <c r="C7" s="604"/>
      <c r="D7" s="605"/>
      <c r="E7" s="606"/>
      <c r="F7" s="28">
        <v>2</v>
      </c>
      <c r="G7" s="29" t="str">
        <f>IF(AND($F7="",$H7=""),"",IF($F7&gt;$H7,"○",IF($F7=$H7,"△",IF($F7&lt;$H7,"●"))))</f>
        <v>●</v>
      </c>
      <c r="H7" s="30">
        <v>7</v>
      </c>
      <c r="I7" s="28">
        <v>1</v>
      </c>
      <c r="J7" s="29" t="str">
        <f>IF(AND($I7="",$K7=""),"",IF($I7&gt;$K7,"○",IF($I7=$K7,"△",IF($I7&lt;$K7,"●"))))</f>
        <v>○</v>
      </c>
      <c r="K7" s="29">
        <v>0</v>
      </c>
      <c r="L7" s="12">
        <v>2</v>
      </c>
      <c r="M7" s="16" t="str">
        <f>IF(AND($L7="",$N7=""),"",IF($L7&gt;$N7,"○",IF($L7=$N7,"△",IF($L7&lt;$N7,"●"))))</f>
        <v>●</v>
      </c>
      <c r="N7" s="17">
        <v>6</v>
      </c>
      <c r="O7" s="577">
        <v>0</v>
      </c>
      <c r="P7" s="29" t="str">
        <f>IF(AND($O7="",$Q7=""),"",IF($O7&gt;$Q7,"○",IF($O7=$Q7,"△",IF($O7&lt;$Q7,"●"))))</f>
        <v>●</v>
      </c>
      <c r="Q7" s="30">
        <v>1</v>
      </c>
      <c r="R7" s="578">
        <v>3</v>
      </c>
      <c r="S7" s="579" t="str">
        <f>IF(AND($R7="",$T7=""),"",IF($R7&gt;$T7,"○",IF($R7=$T7,"△",IF($R7&lt;$T7,"●"))))</f>
        <v>○</v>
      </c>
      <c r="T7" s="580">
        <v>0</v>
      </c>
      <c r="U7" s="28">
        <v>1</v>
      </c>
      <c r="V7" s="29" t="str">
        <f>IF(AND($U7="",$W7=""),"",IF($U7&gt;$W7,"○",IF($U7=$W7,"△",IF($U7&lt;$W7,"●"))))</f>
        <v>●</v>
      </c>
      <c r="W7" s="30">
        <v>6</v>
      </c>
      <c r="X7" s="28">
        <v>0</v>
      </c>
      <c r="Y7" s="29" t="str">
        <f>IF(AND($X7="",$Z7=""),"",IF($X7&gt;$Z7,"○",IF($X7=$Z7,"△",IF($X7&lt;$Z7,"●"))))</f>
        <v>●</v>
      </c>
      <c r="Z7" s="30">
        <v>2</v>
      </c>
      <c r="AA7" s="28">
        <v>10</v>
      </c>
      <c r="AB7" s="29" t="str">
        <f>IF(AND($AA7="",$AC7=""),"",IF($AA7&gt;$AC7,"○",IF($AA7=$AC7,"△",IF($AA7&lt;$AC7,"●"))))</f>
        <v>○</v>
      </c>
      <c r="AC7" s="30">
        <v>2</v>
      </c>
      <c r="AD7" s="28">
        <v>13</v>
      </c>
      <c r="AE7" s="29" t="s">
        <v>611</v>
      </c>
      <c r="AF7" s="30">
        <v>1</v>
      </c>
      <c r="AG7" s="615"/>
      <c r="AH7" s="615"/>
      <c r="AI7" s="615"/>
      <c r="AJ7" s="615"/>
      <c r="AK7" s="615"/>
      <c r="AL7" s="615"/>
      <c r="AM7" s="615"/>
      <c r="AN7" s="615"/>
      <c r="AO7" s="618"/>
      <c r="AP7" s="13">
        <f>COUNTIF(C7:AF7,"○")*3</f>
        <v>12</v>
      </c>
      <c r="AQ7" s="13">
        <f>COUNTIF(C7:AF7,"△")*1</f>
        <v>0</v>
      </c>
      <c r="AR7" s="13">
        <f>COUNTIF(C7:AF7,"●")*0</f>
        <v>0</v>
      </c>
      <c r="AS7" s="14" t="str">
        <f>B4</f>
        <v>FC明成</v>
      </c>
      <c r="AT7" s="14">
        <f>IF(AND(AO4:AO43=""),"",VLOOKUP(1,AO4:AS43,5,0))</f>
      </c>
      <c r="AU7" s="6"/>
      <c r="AV7" s="619"/>
    </row>
    <row r="8" spans="1:48" ht="19.5" customHeight="1">
      <c r="A8" s="592">
        <v>2</v>
      </c>
      <c r="B8" s="595" t="s">
        <v>613</v>
      </c>
      <c r="C8" s="625">
        <f>IF(AND(F$4=""),"",F$4)</f>
        <v>42953</v>
      </c>
      <c r="D8" s="626"/>
      <c r="E8" s="627"/>
      <c r="F8" s="598"/>
      <c r="G8" s="599"/>
      <c r="H8" s="600"/>
      <c r="I8" s="646">
        <v>42931</v>
      </c>
      <c r="J8" s="647"/>
      <c r="K8" s="648"/>
      <c r="L8" s="646">
        <v>42925</v>
      </c>
      <c r="M8" s="647"/>
      <c r="N8" s="648"/>
      <c r="O8" s="646">
        <v>42925</v>
      </c>
      <c r="P8" s="647"/>
      <c r="Q8" s="648"/>
      <c r="R8" s="646">
        <v>42939</v>
      </c>
      <c r="S8" s="647"/>
      <c r="T8" s="648"/>
      <c r="U8" s="646">
        <v>42953</v>
      </c>
      <c r="V8" s="647"/>
      <c r="W8" s="648"/>
      <c r="X8" s="646">
        <v>42996</v>
      </c>
      <c r="Y8" s="647"/>
      <c r="Z8" s="648"/>
      <c r="AA8" s="646">
        <v>43002</v>
      </c>
      <c r="AB8" s="647"/>
      <c r="AC8" s="648"/>
      <c r="AD8" s="646">
        <v>42931</v>
      </c>
      <c r="AE8" s="647"/>
      <c r="AF8" s="648"/>
      <c r="AG8" s="613">
        <f>IF(AND($D11="",$G11="",$J11="",$M11="",$P11="",$S11="",$V11="",$Y11="",$AB11="",$AE11=""),"",SUM((COUNTIF($C11:$AF11,"○")),(COUNTIF($C11:$AF11,"●")),(COUNTIF($C11:$AF11,"△"))))</f>
        <v>9</v>
      </c>
      <c r="AH8" s="613">
        <f>IF(AND($D11="",$G11="",$J11="",$M11="",$P11="",$S11="",$V11="",$Y11="",$AB11="",$AE11=""),"",SUM($AP11:$AR11))</f>
        <v>22</v>
      </c>
      <c r="AI8" s="613">
        <f>IF(AND($D11="",$G11="",$J11="",$J11="",$M11="",$P11="",$S11="",$V11="",$Y11="",$AB11="",$AE11=""),"",COUNTIF(C11:AF11,"○"))</f>
        <v>7</v>
      </c>
      <c r="AJ8" s="613">
        <f>IF(AND($D11="",$G11="",$J11="",$J11="",$M11="",$P11="",$S11="",$V11="",$Y11="",$AB11="",$AE11=""),"",COUNTIF(C11:AF11,"●"))</f>
        <v>1</v>
      </c>
      <c r="AK8" s="613">
        <f>IF(AND($D11="",$G11="",$J11="",$J11="",$M11="",$P11="",$S11="",$V11="",$Y11="",$AB11="",$AE11=""),"",COUNTIF(C11:AF11,"△"))</f>
        <v>1</v>
      </c>
      <c r="AL8" s="613">
        <f>IF(AND($C11="",$F11="",$I11="",$L11="",$O11="",$R11="",$U11="",$X11="",$AA11="",$AD11=""),"",SUM($C11,$F11,$I11,$L11,$O11,$R11,$U11,$X11,$AA11,$AD11))</f>
        <v>58</v>
      </c>
      <c r="AM8" s="613">
        <f>IF(AND($E11="",$H11="",$K11="",$N11="",$Q11="",$T11="",$W11="",$Z11="",$AC11="",$AF11=""),"",SUM($E11,$H11,$K11,$N11,$Q11,$T11,$W11,$Z11,$AC11,$AF11))</f>
        <v>8</v>
      </c>
      <c r="AN8" s="613">
        <f>IF(AND($AL8="",$AM8=""),"",($AL8-$AM8))</f>
        <v>50</v>
      </c>
      <c r="AO8" s="616">
        <f>IF(AND($AG8=""),"",RANK(AV8,AV$4:AV$43))</f>
        <v>1</v>
      </c>
      <c r="AP8" s="11"/>
      <c r="AQ8" s="11"/>
      <c r="AS8" s="6"/>
      <c r="AT8" s="6"/>
      <c r="AU8" s="6"/>
      <c r="AV8" s="619">
        <f>_xlfn.IFERROR(AH8*1000000+AN8*100+AL8,"")</f>
        <v>22005058</v>
      </c>
    </row>
    <row r="9" spans="1:48" ht="19.5" customHeight="1">
      <c r="A9" s="593"/>
      <c r="B9" s="596"/>
      <c r="C9" s="632">
        <f>IF(AND(F$5=""),"",F$5)</f>
        <v>0.6041666666666666</v>
      </c>
      <c r="D9" s="633"/>
      <c r="E9" s="634"/>
      <c r="F9" s="601"/>
      <c r="G9" s="602"/>
      <c r="H9" s="603"/>
      <c r="I9" s="640">
        <v>0.6041666666666666</v>
      </c>
      <c r="J9" s="641"/>
      <c r="K9" s="642"/>
      <c r="L9" s="640">
        <v>0.6458333333333334</v>
      </c>
      <c r="M9" s="641"/>
      <c r="N9" s="642"/>
      <c r="O9" s="640">
        <v>0.5625</v>
      </c>
      <c r="P9" s="641"/>
      <c r="Q9" s="642"/>
      <c r="R9" s="640">
        <v>0.5625</v>
      </c>
      <c r="S9" s="641"/>
      <c r="T9" s="642"/>
      <c r="U9" s="640">
        <v>0.5208333333333334</v>
      </c>
      <c r="V9" s="641"/>
      <c r="W9" s="642"/>
      <c r="X9" s="640">
        <v>0.5833333333333334</v>
      </c>
      <c r="Y9" s="641"/>
      <c r="Z9" s="642"/>
      <c r="AA9" s="640">
        <v>0.4513888888888889</v>
      </c>
      <c r="AB9" s="641"/>
      <c r="AC9" s="642"/>
      <c r="AD9" s="640">
        <v>0.6875</v>
      </c>
      <c r="AE9" s="641"/>
      <c r="AF9" s="642"/>
      <c r="AG9" s="614"/>
      <c r="AH9" s="614"/>
      <c r="AI9" s="614"/>
      <c r="AJ9" s="614"/>
      <c r="AK9" s="614"/>
      <c r="AL9" s="614"/>
      <c r="AM9" s="614"/>
      <c r="AN9" s="614"/>
      <c r="AO9" s="617"/>
      <c r="AP9" s="11"/>
      <c r="AQ9" s="11"/>
      <c r="AS9" s="6"/>
      <c r="AT9" s="6"/>
      <c r="AU9" s="6"/>
      <c r="AV9" s="619"/>
    </row>
    <row r="10" spans="1:48" ht="19.5" customHeight="1">
      <c r="A10" s="593"/>
      <c r="B10" s="596"/>
      <c r="C10" s="629" t="str">
        <f>IF(AND(F$6=""),"",F$6)</f>
        <v>学大附属小</v>
      </c>
      <c r="D10" s="630"/>
      <c r="E10" s="631"/>
      <c r="F10" s="601"/>
      <c r="G10" s="602"/>
      <c r="H10" s="603"/>
      <c r="I10" s="652" t="s">
        <v>622</v>
      </c>
      <c r="J10" s="653"/>
      <c r="K10" s="654"/>
      <c r="L10" s="652" t="s">
        <v>623</v>
      </c>
      <c r="M10" s="653"/>
      <c r="N10" s="654"/>
      <c r="O10" s="652" t="s">
        <v>623</v>
      </c>
      <c r="P10" s="653"/>
      <c r="Q10" s="654"/>
      <c r="R10" s="652" t="s">
        <v>623</v>
      </c>
      <c r="S10" s="653"/>
      <c r="T10" s="654"/>
      <c r="U10" s="652" t="s">
        <v>623</v>
      </c>
      <c r="V10" s="653"/>
      <c r="W10" s="654"/>
      <c r="X10" s="652" t="s">
        <v>623</v>
      </c>
      <c r="Y10" s="653"/>
      <c r="Z10" s="654"/>
      <c r="AA10" s="652" t="s">
        <v>623</v>
      </c>
      <c r="AB10" s="653"/>
      <c r="AC10" s="654"/>
      <c r="AD10" s="652" t="s">
        <v>622</v>
      </c>
      <c r="AE10" s="653"/>
      <c r="AF10" s="654"/>
      <c r="AG10" s="614"/>
      <c r="AH10" s="614"/>
      <c r="AI10" s="614"/>
      <c r="AJ10" s="614"/>
      <c r="AK10" s="614"/>
      <c r="AL10" s="614"/>
      <c r="AM10" s="614"/>
      <c r="AN10" s="614"/>
      <c r="AO10" s="617"/>
      <c r="AP10" s="11"/>
      <c r="AQ10" s="11"/>
      <c r="AS10" s="6"/>
      <c r="AT10" s="6"/>
      <c r="AU10" s="6"/>
      <c r="AV10" s="619"/>
    </row>
    <row r="11" spans="1:48" ht="24" customHeight="1">
      <c r="A11" s="594"/>
      <c r="B11" s="597"/>
      <c r="C11" s="12">
        <f>IF(AND(H$7=""),"",H$7)</f>
        <v>7</v>
      </c>
      <c r="D11" s="16" t="str">
        <f>IF(AND($C11="",$E11=""),"",IF($C11&gt;$E11,"○",IF($C11=$E11,"△",IF($C11&lt;$E11,"●"))))</f>
        <v>○</v>
      </c>
      <c r="E11" s="17">
        <f>IF(AND(F$7=""),"",F$7)</f>
        <v>2</v>
      </c>
      <c r="F11" s="604"/>
      <c r="G11" s="605"/>
      <c r="H11" s="606"/>
      <c r="I11" s="28">
        <v>1</v>
      </c>
      <c r="J11" s="29" t="str">
        <f>IF(AND($I11="",$K11=""),"",IF($I11&gt;$K11,"○",IF($I11=$K11,"△",IF($I11&lt;$K11,"●"))))</f>
        <v>●</v>
      </c>
      <c r="K11" s="30">
        <v>2</v>
      </c>
      <c r="L11" s="28">
        <v>2</v>
      </c>
      <c r="M11" s="29" t="str">
        <f>IF(AND($L11="",$N11=""),"",IF($L11&gt;$N11,"○",IF($L11=$N11,"△",IF($L11&lt;$N11,"●"))))</f>
        <v>△</v>
      </c>
      <c r="N11" s="30">
        <v>2</v>
      </c>
      <c r="O11" s="28">
        <v>2</v>
      </c>
      <c r="P11" s="29" t="str">
        <f>IF(AND($O11="",$Q11=""),"",IF($O11&gt;$Q11,"○",IF($O11=$Q11,"△",IF($O11&lt;$Q11,"●"))))</f>
        <v>○</v>
      </c>
      <c r="Q11" s="30">
        <v>1</v>
      </c>
      <c r="R11" s="28">
        <v>7</v>
      </c>
      <c r="S11" s="29" t="str">
        <f>IF(AND($R11="",$T11=""),"",IF($R11&gt;$T11,"○",IF($R11=$T11,"△",IF($R11&lt;$T11,"●"))))</f>
        <v>○</v>
      </c>
      <c r="T11" s="30">
        <v>0</v>
      </c>
      <c r="U11" s="573">
        <v>2</v>
      </c>
      <c r="V11" s="29" t="str">
        <f>IF(AND($U11="",$W11=""),"",IF($U11&gt;$W11,"○",IF($U11=$W11,"△",IF($U11&lt;$W11,"●"))))</f>
        <v>○</v>
      </c>
      <c r="W11" s="30">
        <v>1</v>
      </c>
      <c r="X11" s="28">
        <v>5</v>
      </c>
      <c r="Y11" s="29" t="str">
        <f>IF(AND($X11="",$Z11=""),"",IF($X11&gt;$Z11,"○",IF($X11=$Z11,"△",IF($X11&lt;$Z11,"●"))))</f>
        <v>○</v>
      </c>
      <c r="Z11" s="30">
        <v>0</v>
      </c>
      <c r="AA11" s="28">
        <v>16</v>
      </c>
      <c r="AB11" s="29" t="str">
        <f>IF(AND($AA11="",$AC11=""),"",IF($AA11&gt;$AC11,"○",IF($AA11=$AC11,"△",IF($AA11&lt;$AC11,"●"))))</f>
        <v>○</v>
      </c>
      <c r="AC11" s="30">
        <v>0</v>
      </c>
      <c r="AD11" s="28">
        <v>16</v>
      </c>
      <c r="AE11" s="29" t="str">
        <f>IF(AND($AD11="",$AF11=""),"",IF($AD11&gt;$AF11,"○",IF($AD11=$AF11,"△",IF($AD11&lt;$AF11,"●"))))</f>
        <v>○</v>
      </c>
      <c r="AF11" s="30">
        <v>0</v>
      </c>
      <c r="AG11" s="615"/>
      <c r="AH11" s="615"/>
      <c r="AI11" s="615"/>
      <c r="AJ11" s="615"/>
      <c r="AK11" s="615"/>
      <c r="AL11" s="615"/>
      <c r="AM11" s="615"/>
      <c r="AN11" s="615"/>
      <c r="AO11" s="618"/>
      <c r="AP11" s="13">
        <f>COUNTIF(C11:AF11,"○")*3</f>
        <v>21</v>
      </c>
      <c r="AQ11" s="13">
        <f>COUNTIF(C11:AF11,"△")*1</f>
        <v>1</v>
      </c>
      <c r="AR11" s="13">
        <f>COUNTIF(C11:AF11,"●")*0</f>
        <v>0</v>
      </c>
      <c r="AS11" s="14" t="str">
        <f>B8</f>
        <v>フリッパーズ</v>
      </c>
      <c r="AT11" s="14"/>
      <c r="AU11" s="6"/>
      <c r="AV11" s="619"/>
    </row>
    <row r="12" spans="1:48" ht="19.5" customHeight="1">
      <c r="A12" s="592">
        <v>3</v>
      </c>
      <c r="B12" s="595" t="s">
        <v>614</v>
      </c>
      <c r="C12" s="625">
        <f>IF(AND($I$4=""),"",$I$4)</f>
        <v>42933</v>
      </c>
      <c r="D12" s="626"/>
      <c r="E12" s="627"/>
      <c r="F12" s="625">
        <f>IF(AND($I$8=""),"",$I$8)</f>
        <v>42931</v>
      </c>
      <c r="G12" s="626"/>
      <c r="H12" s="627"/>
      <c r="I12" s="598"/>
      <c r="J12" s="599"/>
      <c r="K12" s="600"/>
      <c r="L12" s="625">
        <v>43017</v>
      </c>
      <c r="M12" s="626"/>
      <c r="N12" s="627"/>
      <c r="O12" s="646">
        <v>42933</v>
      </c>
      <c r="P12" s="647"/>
      <c r="Q12" s="648"/>
      <c r="R12" s="646">
        <v>42938</v>
      </c>
      <c r="S12" s="647"/>
      <c r="T12" s="648"/>
      <c r="U12" s="646">
        <v>42938</v>
      </c>
      <c r="V12" s="647"/>
      <c r="W12" s="648"/>
      <c r="X12" s="625">
        <v>43001</v>
      </c>
      <c r="Y12" s="626"/>
      <c r="Z12" s="627"/>
      <c r="AA12" s="646">
        <v>42931</v>
      </c>
      <c r="AB12" s="647"/>
      <c r="AC12" s="648"/>
      <c r="AD12" s="646">
        <v>42994</v>
      </c>
      <c r="AE12" s="647"/>
      <c r="AF12" s="648"/>
      <c r="AG12" s="613">
        <f>IF(AND($D15="",$G15="",$J15="",$M15="",$P15="",$S15="",$V15="",$Y15="",$AB15="",$AE15=""),"",SUM((COUNTIF($C15:$AF15,"○")),(COUNTIF($C15:$AF15,"●")),(COUNTIF($C15:$AF15,"△"))))</f>
        <v>9</v>
      </c>
      <c r="AH12" s="613">
        <f>IF(AND($D15="",$G15="",$J15="",$M15="",$P15="",$S15="",$V15="",$Y15="",$AB15="",$AE15=""),"",SUM($AP15:$AR15))</f>
        <v>19</v>
      </c>
      <c r="AI12" s="613">
        <f>IF(AND($D15="",$G15="",$J15="",$J15="",$M15="",$P15="",$S15="",$V15="",$Y15="",$AB15="",$AE15=""),"",COUNTIF(C15:AF15,"○"))</f>
        <v>6</v>
      </c>
      <c r="AJ12" s="613">
        <f>IF(AND($D15="",$G15="",$J15="",$J15="",$M15="",$P15="",$S15="",$V15="",$Y15="",$AB15="",$AE15=""),"",COUNTIF(C15:AF15,"●"))</f>
        <v>2</v>
      </c>
      <c r="AK12" s="613">
        <f>IF(AND($D15="",$G15="",$J15="",$J15="",$M15="",$P15="",$S15="",$V15="",$Y15="",$AB15="",$AE15=""),"",COUNTIF(C15:AF15,"△"))</f>
        <v>1</v>
      </c>
      <c r="AL12" s="613">
        <f>IF(AND($C15="",$F15="",$I15="",$L15="",$O15="",$R15="",$U15="",$X15="",$AA15="",$AD15=""),"",SUM($C15,$F15,$I15,$L15,$O15,$R15,$U15,$X15,$AA15,$AD15))</f>
        <v>26</v>
      </c>
      <c r="AM12" s="613">
        <f>IF(AND($E15="",$H15="",$K15="",$N15="",$Q15="",$T15="",$W15="",$Z15="",$AC15="",$AF15=""),"",SUM($E15,$H15,$K15,$N15,$Q15,$T15,$W15,$Z15,$AC15,$AF15))</f>
        <v>10</v>
      </c>
      <c r="AN12" s="613">
        <f>IF(AND($AL12="",$AM12=""),"",($AL12-$AM12))</f>
        <v>16</v>
      </c>
      <c r="AO12" s="616">
        <f>IF(AND($AG12=""),"",RANK(AV12,AV$4:AV$43))</f>
        <v>4</v>
      </c>
      <c r="AP12" s="11"/>
      <c r="AQ12" s="11"/>
      <c r="AS12" s="6"/>
      <c r="AT12" s="6"/>
      <c r="AU12" s="6"/>
      <c r="AV12" s="619">
        <f>_xlfn.IFERROR(AH12*1000000+AN12*100+AL12,"")</f>
        <v>19001626</v>
      </c>
    </row>
    <row r="13" spans="1:48" ht="19.5" customHeight="1">
      <c r="A13" s="593"/>
      <c r="B13" s="596"/>
      <c r="C13" s="632">
        <f>IF(AND($I$5=""),"",$I$5)</f>
        <v>0.5625</v>
      </c>
      <c r="D13" s="633"/>
      <c r="E13" s="634"/>
      <c r="F13" s="632">
        <f>IF(AND($I$9=""),"",$I$9)</f>
        <v>0.6041666666666666</v>
      </c>
      <c r="G13" s="633"/>
      <c r="H13" s="634"/>
      <c r="I13" s="601"/>
      <c r="J13" s="602"/>
      <c r="K13" s="603"/>
      <c r="L13" s="632">
        <v>0.5208333333333334</v>
      </c>
      <c r="M13" s="633"/>
      <c r="N13" s="634"/>
      <c r="O13" s="640">
        <v>0.6597222222222222</v>
      </c>
      <c r="P13" s="641"/>
      <c r="Q13" s="642"/>
      <c r="R13" s="640">
        <v>0.5902777777777778</v>
      </c>
      <c r="S13" s="641"/>
      <c r="T13" s="642"/>
      <c r="U13" s="640">
        <v>0.5416666666666666</v>
      </c>
      <c r="V13" s="641"/>
      <c r="W13" s="642"/>
      <c r="X13" s="632">
        <v>0.6458333333333334</v>
      </c>
      <c r="Y13" s="633"/>
      <c r="Z13" s="634"/>
      <c r="AA13" s="640">
        <v>0.5208333333333334</v>
      </c>
      <c r="AB13" s="641"/>
      <c r="AC13" s="642"/>
      <c r="AD13" s="640">
        <v>0.6458333333333334</v>
      </c>
      <c r="AE13" s="641"/>
      <c r="AF13" s="642"/>
      <c r="AG13" s="614"/>
      <c r="AH13" s="614"/>
      <c r="AI13" s="614"/>
      <c r="AJ13" s="614"/>
      <c r="AK13" s="614"/>
      <c r="AL13" s="614"/>
      <c r="AM13" s="614"/>
      <c r="AN13" s="614"/>
      <c r="AO13" s="617"/>
      <c r="AP13" s="11"/>
      <c r="AQ13" s="11"/>
      <c r="AS13" s="6"/>
      <c r="AT13" s="6"/>
      <c r="AU13" s="6"/>
      <c r="AV13" s="619"/>
    </row>
    <row r="14" spans="1:48" ht="19.5" customHeight="1">
      <c r="A14" s="593"/>
      <c r="B14" s="596"/>
      <c r="C14" s="629" t="str">
        <f>IF(AND($I$6=""),"",$I$6)</f>
        <v>ひばりアム</v>
      </c>
      <c r="D14" s="630"/>
      <c r="E14" s="631"/>
      <c r="F14" s="629" t="str">
        <f>IF(AND($I$10=""),"",$I$10)</f>
        <v>南町G</v>
      </c>
      <c r="G14" s="630"/>
      <c r="H14" s="631"/>
      <c r="I14" s="601"/>
      <c r="J14" s="602"/>
      <c r="K14" s="603"/>
      <c r="L14" s="629" t="s">
        <v>624</v>
      </c>
      <c r="M14" s="630"/>
      <c r="N14" s="631"/>
      <c r="O14" s="652" t="s">
        <v>625</v>
      </c>
      <c r="P14" s="653"/>
      <c r="Q14" s="654"/>
      <c r="R14" s="652" t="s">
        <v>626</v>
      </c>
      <c r="S14" s="653"/>
      <c r="T14" s="654"/>
      <c r="U14" s="652" t="s">
        <v>626</v>
      </c>
      <c r="V14" s="653"/>
      <c r="W14" s="654"/>
      <c r="X14" s="629" t="s">
        <v>606</v>
      </c>
      <c r="Y14" s="630"/>
      <c r="Z14" s="631"/>
      <c r="AA14" s="652" t="s">
        <v>622</v>
      </c>
      <c r="AB14" s="653"/>
      <c r="AC14" s="654"/>
      <c r="AD14" s="652" t="s">
        <v>607</v>
      </c>
      <c r="AE14" s="653"/>
      <c r="AF14" s="654"/>
      <c r="AG14" s="614"/>
      <c r="AH14" s="614"/>
      <c r="AI14" s="614"/>
      <c r="AJ14" s="614"/>
      <c r="AK14" s="614"/>
      <c r="AL14" s="614"/>
      <c r="AM14" s="614"/>
      <c r="AN14" s="614"/>
      <c r="AO14" s="617"/>
      <c r="AP14" s="11"/>
      <c r="AQ14" s="11"/>
      <c r="AS14" s="6"/>
      <c r="AT14" s="6"/>
      <c r="AU14" s="6"/>
      <c r="AV14" s="619"/>
    </row>
    <row r="15" spans="1:48" ht="24" customHeight="1">
      <c r="A15" s="594"/>
      <c r="B15" s="597"/>
      <c r="C15" s="12">
        <f>IF(AND(K$7=""),"",K$7)</f>
        <v>0</v>
      </c>
      <c r="D15" s="16" t="str">
        <f>IF(AND($C15="",$E15=""),"",IF($C15&gt;$E15,"○",IF($C15=$E15,"△",IF($C15&lt;$E15,"●"))))</f>
        <v>●</v>
      </c>
      <c r="E15" s="17">
        <f>IF(AND(I$7=""),"",I$7)</f>
        <v>1</v>
      </c>
      <c r="F15" s="12">
        <f>IF(AND(K$11=""),"",K$11)</f>
        <v>2</v>
      </c>
      <c r="G15" s="16" t="str">
        <f>IF(AND($F15="",$H15=""),"",IF($F15&gt;$H15,"○",IF($F15=$H15,"△",IF($F15&lt;$H15,"●"))))</f>
        <v>○</v>
      </c>
      <c r="H15" s="17">
        <f>IF(AND(I$11=""),"",I$11)</f>
        <v>1</v>
      </c>
      <c r="I15" s="604"/>
      <c r="J15" s="605"/>
      <c r="K15" s="606"/>
      <c r="L15" s="12">
        <v>2</v>
      </c>
      <c r="M15" s="16" t="str">
        <f>IF(AND($L15="",$N15=""),"",IF($L15&gt;$N15,"○",IF($L15=$N15,"△",IF($L15&lt;$N15,"●"))))</f>
        <v>○</v>
      </c>
      <c r="N15" s="17">
        <v>0</v>
      </c>
      <c r="O15" s="28">
        <v>4</v>
      </c>
      <c r="P15" s="29" t="str">
        <f>IF(AND($O15="",$Q15=""),"",IF($O15&gt;$Q15,"○",IF($O15=$Q15,"△",IF($O15&lt;$Q15,"●"))))</f>
        <v>○</v>
      </c>
      <c r="Q15" s="30">
        <v>3</v>
      </c>
      <c r="R15" s="28">
        <v>5</v>
      </c>
      <c r="S15" s="29" t="str">
        <f>IF(AND($R15="",$T15=""),"",IF($R15&gt;$T15,"○",IF($R15=$T15,"△",IF($R15&lt;$T15,"●"))))</f>
        <v>○</v>
      </c>
      <c r="T15" s="30">
        <v>0</v>
      </c>
      <c r="U15" s="28">
        <v>1</v>
      </c>
      <c r="V15" s="29" t="str">
        <f>IF(AND($U15="",$W15=""),"",IF($U15&gt;$W15,"○",IF($U15=$W15,"△",IF($U15&lt;$W15,"●"))))</f>
        <v>●</v>
      </c>
      <c r="W15" s="30">
        <v>3</v>
      </c>
      <c r="X15" s="12">
        <v>2</v>
      </c>
      <c r="Y15" s="16" t="str">
        <f>IF(AND($X15="",$Z15=""),"",IF($X15&gt;$Z15,"○",IF($X15=$Z15,"△",IF($X15&lt;$Z15,"●"))))</f>
        <v>△</v>
      </c>
      <c r="Z15" s="17">
        <v>2</v>
      </c>
      <c r="AA15" s="578">
        <v>3</v>
      </c>
      <c r="AB15" s="579" t="str">
        <f>IF(AND($AA15="",$AC15=""),"",IF($AA15&gt;$AC15,"○",IF($AA15=$AC15,"△",IF($AA15&lt;$AC15,"●"))))</f>
        <v>○</v>
      </c>
      <c r="AC15" s="580">
        <v>0</v>
      </c>
      <c r="AD15" s="28">
        <v>7</v>
      </c>
      <c r="AE15" s="29" t="str">
        <f>IF(AND($AD15="",$AF15=""),"",IF($AD15&gt;$AF15,"○",IF($AD15=$AF15,"△",IF($AD15&lt;$AF15,"●"))))</f>
        <v>○</v>
      </c>
      <c r="AF15" s="30">
        <v>0</v>
      </c>
      <c r="AG15" s="615"/>
      <c r="AH15" s="615"/>
      <c r="AI15" s="615"/>
      <c r="AJ15" s="615"/>
      <c r="AK15" s="615"/>
      <c r="AL15" s="615"/>
      <c r="AM15" s="615"/>
      <c r="AN15" s="615"/>
      <c r="AO15" s="618"/>
      <c r="AP15" s="13">
        <f>COUNTIF(C15:AF15,"○")*3</f>
        <v>18</v>
      </c>
      <c r="AQ15" s="13">
        <f>COUNTIF(C15:AF15,"△")*1</f>
        <v>1</v>
      </c>
      <c r="AR15" s="13">
        <f>COUNTIF(C15:AF15,"●")*0</f>
        <v>0</v>
      </c>
      <c r="AS15" s="14" t="str">
        <f>B12</f>
        <v>小金井4SC</v>
      </c>
      <c r="AT15" s="14"/>
      <c r="AU15" s="6"/>
      <c r="AV15" s="619"/>
    </row>
    <row r="16" spans="1:48" ht="19.5" customHeight="1">
      <c r="A16" s="592">
        <v>4</v>
      </c>
      <c r="B16" s="595" t="s">
        <v>615</v>
      </c>
      <c r="C16" s="625">
        <f>IF(AND($L$4=""),"",$L$4)</f>
        <v>43001</v>
      </c>
      <c r="D16" s="626"/>
      <c r="E16" s="627"/>
      <c r="F16" s="625">
        <f>IF(AND($L$8=""),"",$L$8)</f>
        <v>42925</v>
      </c>
      <c r="G16" s="626"/>
      <c r="H16" s="627"/>
      <c r="I16" s="625">
        <f>IF(AND($L$12=""),"",$L$12)</f>
        <v>43017</v>
      </c>
      <c r="J16" s="626"/>
      <c r="K16" s="627"/>
      <c r="L16" s="598"/>
      <c r="M16" s="599"/>
      <c r="N16" s="600"/>
      <c r="O16" s="646">
        <v>43002</v>
      </c>
      <c r="P16" s="647"/>
      <c r="Q16" s="648"/>
      <c r="R16" s="646">
        <v>42994</v>
      </c>
      <c r="S16" s="647"/>
      <c r="T16" s="648"/>
      <c r="U16" s="646">
        <v>42925</v>
      </c>
      <c r="V16" s="647"/>
      <c r="W16" s="648"/>
      <c r="X16" s="646">
        <v>42939</v>
      </c>
      <c r="Y16" s="647"/>
      <c r="Z16" s="648"/>
      <c r="AA16" s="646">
        <v>43002</v>
      </c>
      <c r="AB16" s="647"/>
      <c r="AC16" s="648"/>
      <c r="AD16" s="646">
        <v>42939</v>
      </c>
      <c r="AE16" s="647"/>
      <c r="AF16" s="648"/>
      <c r="AG16" s="613">
        <f>IF(AND($D19="",$G19="",$J19="",$M19="",$P19="",$S19="",$V19="",$Y19="",$AB19="",$AE19=""),"",SUM((COUNTIF($C19:$AF19,"○")),(COUNTIF($C19:$AF19,"●")),(COUNTIF($C19:$AF19,"△"))))</f>
        <v>9</v>
      </c>
      <c r="AH16" s="613">
        <f>IF(AND($D19="",$G19="",$J19="",$M19="",$P19="",$S19="",$V19="",$Y19="",$AB19="",$AE19=""),"",SUM($AP19:$AR19))</f>
        <v>16</v>
      </c>
      <c r="AI16" s="613">
        <f>IF(AND($D19="",$G19="",$J19="",$J19="",$M19="",$P19="",$S19="",$V19="",$Y19="",$AB19="",$AE19=""),"",COUNTIF(C19:AF19,"○"))</f>
        <v>5</v>
      </c>
      <c r="AJ16" s="613">
        <f>IF(AND($D19="",$G19="",$J19="",$J19="",$M19="",$P19="",$S19="",$V19="",$Y19="",$AB19="",$AE19=""),"",COUNTIF(C19:AF19,"●"))</f>
        <v>3</v>
      </c>
      <c r="AK16" s="613">
        <f>IF(AND($D19="",$G19="",$J19="",$J19="",$M19="",$P19="",$S19="",$V19="",$Y19="",$AB19="",$AE19=""),"",COUNTIF(C19:AF19,"△"))</f>
        <v>1</v>
      </c>
      <c r="AL16" s="613">
        <f>IF(AND($C19="",$F19="",$I19="",$L19="",$O19="",$R19="",$U19="",$X19="",$AA19="",$AD19=""),"",SUM($C19,$F19,$I19,$L19,$O19,$R19,$U19,$X19,$AA19,$AD19))</f>
        <v>30</v>
      </c>
      <c r="AM16" s="613">
        <f>IF(AND($E19="",$H19="",$K19="",$N19="",$Q19="",$T19="",$W19="",$Z19="",$AC19="",$AF19=""),"",SUM($E19,$H19,$K19,$N19,$Q19,$T19,$W19,$Z19,$AC19,$AF19))</f>
        <v>12</v>
      </c>
      <c r="AN16" s="613">
        <f>IF(AND($AL16="",$AM16=""),"",($AL16-$AM16))</f>
        <v>18</v>
      </c>
      <c r="AO16" s="616">
        <f>IF(AND($AG16=""),"",RANK(AV16,AV$4:AV$43))</f>
        <v>5</v>
      </c>
      <c r="AP16" s="11"/>
      <c r="AQ16" s="11"/>
      <c r="AS16" s="6"/>
      <c r="AT16" s="6"/>
      <c r="AU16" s="6"/>
      <c r="AV16" s="619">
        <f>_xlfn.IFERROR(AH16*1000000+AN16*100+AL16,"")</f>
        <v>16001830</v>
      </c>
    </row>
    <row r="17" spans="1:48" ht="19.5" customHeight="1">
      <c r="A17" s="593"/>
      <c r="B17" s="596"/>
      <c r="C17" s="632">
        <f>IF(AND($L$5=""),"",$L$5)</f>
        <v>0.6041666666666666</v>
      </c>
      <c r="D17" s="633"/>
      <c r="E17" s="634"/>
      <c r="F17" s="632">
        <f>IF(AND($L$9=""),"",$L$9)</f>
        <v>0.6458333333333334</v>
      </c>
      <c r="G17" s="633"/>
      <c r="H17" s="634"/>
      <c r="I17" s="632">
        <f>IF(AND($L$13=""),"",$L$13)</f>
        <v>0.5208333333333334</v>
      </c>
      <c r="J17" s="633"/>
      <c r="K17" s="634"/>
      <c r="L17" s="601"/>
      <c r="M17" s="602"/>
      <c r="N17" s="603"/>
      <c r="O17" s="640">
        <v>0.4861111111111111</v>
      </c>
      <c r="P17" s="641"/>
      <c r="Q17" s="642"/>
      <c r="R17" s="640">
        <v>0.5555555555555556</v>
      </c>
      <c r="S17" s="641"/>
      <c r="T17" s="642"/>
      <c r="U17" s="640">
        <v>0.5208333333333334</v>
      </c>
      <c r="V17" s="641"/>
      <c r="W17" s="642"/>
      <c r="X17" s="640">
        <v>0.6041666666666666</v>
      </c>
      <c r="Y17" s="641"/>
      <c r="Z17" s="642"/>
      <c r="AA17" s="640">
        <v>0.5555555555555556</v>
      </c>
      <c r="AB17" s="641"/>
      <c r="AC17" s="642"/>
      <c r="AD17" s="640">
        <v>0.5208333333333334</v>
      </c>
      <c r="AE17" s="641"/>
      <c r="AF17" s="642"/>
      <c r="AG17" s="614"/>
      <c r="AH17" s="614"/>
      <c r="AI17" s="614"/>
      <c r="AJ17" s="614"/>
      <c r="AK17" s="614"/>
      <c r="AL17" s="614"/>
      <c r="AM17" s="614"/>
      <c r="AN17" s="614"/>
      <c r="AO17" s="617"/>
      <c r="AP17" s="11"/>
      <c r="AQ17" s="11"/>
      <c r="AS17" s="6"/>
      <c r="AT17" s="6"/>
      <c r="AU17" s="6"/>
      <c r="AV17" s="619"/>
    </row>
    <row r="18" spans="1:48" ht="19.5" customHeight="1">
      <c r="A18" s="593"/>
      <c r="B18" s="596"/>
      <c r="C18" s="629" t="str">
        <f>IF(AND($L$6=""),"",$L$6)</f>
        <v>内山B面奥側</v>
      </c>
      <c r="D18" s="630"/>
      <c r="E18" s="631"/>
      <c r="F18" s="629" t="str">
        <f>IF(AND($L$10=""),"",$L$10)</f>
        <v>学大附属小</v>
      </c>
      <c r="G18" s="630"/>
      <c r="H18" s="631"/>
      <c r="I18" s="629" t="str">
        <f>IF(AND($L$14=""),"",$L$14)</f>
        <v>学大附属小</v>
      </c>
      <c r="J18" s="630"/>
      <c r="K18" s="631"/>
      <c r="L18" s="601"/>
      <c r="M18" s="602"/>
      <c r="N18" s="603"/>
      <c r="O18" s="652" t="s">
        <v>607</v>
      </c>
      <c r="P18" s="653"/>
      <c r="Q18" s="654"/>
      <c r="R18" s="652" t="s">
        <v>607</v>
      </c>
      <c r="S18" s="653"/>
      <c r="T18" s="654"/>
      <c r="U18" s="652" t="s">
        <v>607</v>
      </c>
      <c r="V18" s="653"/>
      <c r="W18" s="654"/>
      <c r="X18" s="652" t="s">
        <v>607</v>
      </c>
      <c r="Y18" s="653"/>
      <c r="Z18" s="654"/>
      <c r="AA18" s="652" t="s">
        <v>607</v>
      </c>
      <c r="AB18" s="653"/>
      <c r="AC18" s="654"/>
      <c r="AD18" s="652" t="s">
        <v>607</v>
      </c>
      <c r="AE18" s="653"/>
      <c r="AF18" s="654"/>
      <c r="AG18" s="614"/>
      <c r="AH18" s="614"/>
      <c r="AI18" s="614"/>
      <c r="AJ18" s="614"/>
      <c r="AK18" s="614"/>
      <c r="AL18" s="614"/>
      <c r="AM18" s="614"/>
      <c r="AN18" s="614"/>
      <c r="AO18" s="617"/>
      <c r="AP18" s="11"/>
      <c r="AQ18" s="11"/>
      <c r="AS18" s="6"/>
      <c r="AT18" s="6"/>
      <c r="AU18" s="6"/>
      <c r="AV18" s="619"/>
    </row>
    <row r="19" spans="1:48" ht="24" customHeight="1">
      <c r="A19" s="594"/>
      <c r="B19" s="597"/>
      <c r="C19" s="12">
        <f>IF(AND(N$7=""),"",N$7)</f>
        <v>6</v>
      </c>
      <c r="D19" s="16" t="str">
        <f>IF(AND($C19="",$E19=""),"",IF($C19&gt;$E19,"○",IF($C19=$E19,"△",IF($C19&lt;$E19,"●"))))</f>
        <v>○</v>
      </c>
      <c r="E19" s="17">
        <f>IF(AND(L$7=""),"",L$7)</f>
        <v>2</v>
      </c>
      <c r="F19" s="12">
        <f>IF(AND(N$11=""),"",N$11)</f>
        <v>2</v>
      </c>
      <c r="G19" s="16" t="str">
        <f>IF(AND($F19="",$H19=""),"",IF($F19&gt;$H19,"○",IF($F19=$H19,"△",IF($F19&lt;$H19,"●"))))</f>
        <v>△</v>
      </c>
      <c r="H19" s="17">
        <f>IF(AND(L$11=""),"",L$11)</f>
        <v>2</v>
      </c>
      <c r="I19" s="12">
        <f>IF(AND(N$15=""),"",N$15)</f>
        <v>0</v>
      </c>
      <c r="J19" s="16" t="str">
        <f>IF(AND($I19="",$K19=""),"",IF($I19&gt;$K19,"○",IF($I19=$K19,"△",IF($I19&lt;$K19,"●"))))</f>
        <v>●</v>
      </c>
      <c r="K19" s="17">
        <f>IF(AND(L$15=""),"",L$15)</f>
        <v>2</v>
      </c>
      <c r="L19" s="604"/>
      <c r="M19" s="605"/>
      <c r="N19" s="606"/>
      <c r="O19" s="28">
        <v>2</v>
      </c>
      <c r="P19" s="29" t="str">
        <f>IF(AND($O19="",$Q19=""),"",IF($O19&gt;$Q19,"○",IF($O19=$Q19,"△",IF($O19&lt;$Q19,"●"))))</f>
        <v>○</v>
      </c>
      <c r="Q19" s="30">
        <v>0</v>
      </c>
      <c r="R19" s="28">
        <v>3</v>
      </c>
      <c r="S19" s="29" t="str">
        <f>IF(AND($R19="",$T19=""),"",IF($R19&gt;$T19,"○",IF($R19=$T19,"△",IF($R19&lt;$T19,"●"))))</f>
        <v>○</v>
      </c>
      <c r="T19" s="30">
        <v>0</v>
      </c>
      <c r="U19" s="28">
        <v>2</v>
      </c>
      <c r="V19" s="29" t="str">
        <f>IF(AND($U19="",$W19=""),"",IF($U19&gt;$W19,"○",IF($U19=$W19,"△",IF($U19&lt;$W19,"●"))))</f>
        <v>●</v>
      </c>
      <c r="W19" s="30">
        <v>4</v>
      </c>
      <c r="X19" s="28">
        <v>1</v>
      </c>
      <c r="Y19" s="29" t="str">
        <f>IF(AND($X19="",$Z19=""),"",IF($X19&gt;$Z19,"○",IF($X19=$Z19,"△",IF($X19&lt;$Z19,"●"))))</f>
        <v>●</v>
      </c>
      <c r="Z19" s="30">
        <v>2</v>
      </c>
      <c r="AA19" s="28">
        <v>11</v>
      </c>
      <c r="AB19" s="29" t="str">
        <f>IF(AND($AA19="",$AC19=""),"",IF($AA19&gt;$AC19,"○",IF($AA19=$AC19,"△",IF($AA19&lt;$AC19,"●"))))</f>
        <v>○</v>
      </c>
      <c r="AC19" s="30">
        <v>0</v>
      </c>
      <c r="AD19" s="578">
        <v>3</v>
      </c>
      <c r="AE19" s="579" t="str">
        <f>IF(AND($AD19="",$AF19=""),"",IF($AD19&gt;$AF19,"○",IF($AD19=$AF19,"△",IF($AD19&lt;$AF19,"●"))))</f>
        <v>○</v>
      </c>
      <c r="AF19" s="580">
        <v>0</v>
      </c>
      <c r="AG19" s="615"/>
      <c r="AH19" s="615"/>
      <c r="AI19" s="615"/>
      <c r="AJ19" s="615"/>
      <c r="AK19" s="615"/>
      <c r="AL19" s="615"/>
      <c r="AM19" s="615"/>
      <c r="AN19" s="615"/>
      <c r="AO19" s="618"/>
      <c r="AP19" s="13">
        <f>COUNTIF(C19:AF19,"○")*3</f>
        <v>15</v>
      </c>
      <c r="AQ19" s="13">
        <f>COUNTIF(C19:AF19,"△")*1</f>
        <v>1</v>
      </c>
      <c r="AR19" s="13">
        <f>COUNTIF(C19:AF19,"●")*0</f>
        <v>0</v>
      </c>
      <c r="AS19" s="14" t="str">
        <f>B16</f>
        <v>TTK SC</v>
      </c>
      <c r="AT19" s="14"/>
      <c r="AU19" s="6"/>
      <c r="AV19" s="619"/>
    </row>
    <row r="20" spans="1:48" ht="19.5" customHeight="1">
      <c r="A20" s="592">
        <v>5</v>
      </c>
      <c r="B20" s="595" t="s">
        <v>616</v>
      </c>
      <c r="C20" s="625">
        <f>IF(AND($O$4=""),"",$O$4)</f>
        <v>42933</v>
      </c>
      <c r="D20" s="626"/>
      <c r="E20" s="627"/>
      <c r="F20" s="625">
        <f>IF(AND($O$8=""),"",$O$8)</f>
        <v>42925</v>
      </c>
      <c r="G20" s="626"/>
      <c r="H20" s="627"/>
      <c r="I20" s="625">
        <f>IF(AND($O$12=""),"",$O$12)</f>
        <v>42933</v>
      </c>
      <c r="J20" s="626"/>
      <c r="K20" s="627"/>
      <c r="L20" s="625">
        <f>IF(AND($O$16=""),"",$O$16)</f>
        <v>43002</v>
      </c>
      <c r="M20" s="626"/>
      <c r="N20" s="627"/>
      <c r="O20" s="598"/>
      <c r="P20" s="599"/>
      <c r="Q20" s="600"/>
      <c r="R20" s="646">
        <v>42925</v>
      </c>
      <c r="S20" s="647"/>
      <c r="T20" s="648"/>
      <c r="U20" s="646">
        <v>42996</v>
      </c>
      <c r="V20" s="647"/>
      <c r="W20" s="648"/>
      <c r="X20" s="625">
        <v>43015</v>
      </c>
      <c r="Y20" s="626"/>
      <c r="Z20" s="627"/>
      <c r="AA20" s="646">
        <v>42931</v>
      </c>
      <c r="AB20" s="647"/>
      <c r="AC20" s="648"/>
      <c r="AD20" s="646">
        <v>42931</v>
      </c>
      <c r="AE20" s="647"/>
      <c r="AF20" s="648"/>
      <c r="AG20" s="613">
        <f>IF(AND($D23="",$G23="",$J23="",$M23="",$P23="",$S23="",$V23="",$Y23="",$AB23="",$AE23=""),"",SUM((COUNTIF($C23:$AF23,"○")),(COUNTIF($C23:$AF23,"●")),(COUNTIF($C23:$AF23,"△"))))</f>
        <v>9</v>
      </c>
      <c r="AH20" s="613">
        <f>IF(AND($D23="",$G23="",$J23="",$M23="",$P23="",$S23="",$V23="",$Y23="",$AB23="",$AE23=""),"",SUM($AP23:$AR23))</f>
        <v>15</v>
      </c>
      <c r="AI20" s="613">
        <f>IF(AND($D23="",$G23="",$J23="",$J23="",$M23="",$P23="",$S23="",$V23="",$Y23="",$AB23="",$AE23=""),"",COUNTIF(C23:AF23,"○"))</f>
        <v>5</v>
      </c>
      <c r="AJ20" s="613">
        <f>IF(AND($D23="",$G23="",$J23="",$J23="",$M23="",$P23="",$S23="",$V23="",$Y23="",$AB23="",$AE23=""),"",COUNTIF(C23:AF23,"●"))</f>
        <v>4</v>
      </c>
      <c r="AK20" s="613">
        <f>IF(AND($D23="",$G23="",$J23="",$J23="",$M23="",$P23="",$S23="",$V23="",$Y23="",$AB23="",$AE23=""),"",COUNTIF(C23:AF23,"△"))</f>
        <v>0</v>
      </c>
      <c r="AL20" s="613">
        <f>IF(AND($C23="",$F23="",$I23="",$L23="",$O23="",$R23="",$U23="",$X23="",$AA23="",$AD23=""),"",SUM($C23,$F23,$I23,$L23,$O23,$R23,$U23,$X23,$AA23,$AD23))</f>
        <v>28</v>
      </c>
      <c r="AM20" s="613">
        <f>IF(AND($E23="",$H23="",$K23="",$N23="",$Q23="",$T23="",$W23="",$Z23="",$AC23="",$AF23=""),"",SUM($E23,$H23,$K23,$N23,$Q23,$T23,$W23,$Z23,$AC23,$AF23))</f>
        <v>15</v>
      </c>
      <c r="AN20" s="613">
        <f>IF(AND($AL20="",$AM20=""),"",($AL20-$AM20))</f>
        <v>13</v>
      </c>
      <c r="AO20" s="616">
        <f>IF(AND($AG20=""),"",RANK(AV20,AV$4:AV$43))</f>
        <v>6</v>
      </c>
      <c r="AP20" s="11"/>
      <c r="AQ20" s="11"/>
      <c r="AS20" s="6"/>
      <c r="AT20" s="6"/>
      <c r="AU20" s="6"/>
      <c r="AV20" s="619">
        <f>_xlfn.IFERROR(AH20*1000000+AN20*100+AL20,"")</f>
        <v>15001328</v>
      </c>
    </row>
    <row r="21" spans="1:48" ht="19.5" customHeight="1">
      <c r="A21" s="593"/>
      <c r="B21" s="596"/>
      <c r="C21" s="632">
        <f>IF(AND($O$5=""),"",$O$5)</f>
        <v>0.611111111111111</v>
      </c>
      <c r="D21" s="633"/>
      <c r="E21" s="634"/>
      <c r="F21" s="632">
        <f>IF(AND($O$9=""),"",$O$9)</f>
        <v>0.5625</v>
      </c>
      <c r="G21" s="633"/>
      <c r="H21" s="634"/>
      <c r="I21" s="632">
        <f>IF(AND($O$13=""),"",$O$13)</f>
        <v>0.6597222222222222</v>
      </c>
      <c r="J21" s="633"/>
      <c r="K21" s="634"/>
      <c r="L21" s="632">
        <f>IF(AND($O$17=""),"",$O$17)</f>
        <v>0.4861111111111111</v>
      </c>
      <c r="M21" s="633"/>
      <c r="N21" s="634"/>
      <c r="O21" s="601"/>
      <c r="P21" s="602"/>
      <c r="Q21" s="603"/>
      <c r="R21" s="640">
        <v>0.4791666666666667</v>
      </c>
      <c r="S21" s="641"/>
      <c r="T21" s="642"/>
      <c r="U21" s="640">
        <v>0.5416666666666666</v>
      </c>
      <c r="V21" s="641"/>
      <c r="W21" s="642"/>
      <c r="X21" s="632">
        <v>0.6666666666666666</v>
      </c>
      <c r="Y21" s="633"/>
      <c r="Z21" s="634"/>
      <c r="AA21" s="640">
        <v>0.6458333333333334</v>
      </c>
      <c r="AB21" s="641"/>
      <c r="AC21" s="642"/>
      <c r="AD21" s="640">
        <v>0.5625</v>
      </c>
      <c r="AE21" s="641"/>
      <c r="AF21" s="642"/>
      <c r="AG21" s="614"/>
      <c r="AH21" s="614"/>
      <c r="AI21" s="614"/>
      <c r="AJ21" s="614"/>
      <c r="AK21" s="614"/>
      <c r="AL21" s="614"/>
      <c r="AM21" s="614"/>
      <c r="AN21" s="614"/>
      <c r="AO21" s="617"/>
      <c r="AP21" s="11"/>
      <c r="AQ21" s="11"/>
      <c r="AS21" s="6"/>
      <c r="AT21" s="6"/>
      <c r="AU21" s="6"/>
      <c r="AV21" s="619"/>
    </row>
    <row r="22" spans="1:48" ht="19.5" customHeight="1">
      <c r="A22" s="593"/>
      <c r="B22" s="596"/>
      <c r="C22" s="629" t="str">
        <f>IF(AND($O$6=""),"",$O$6)</f>
        <v>ひばりアム</v>
      </c>
      <c r="D22" s="630"/>
      <c r="E22" s="631"/>
      <c r="F22" s="629" t="str">
        <f>IF(AND($O$10=""),"",$O$10)</f>
        <v>学大附属小</v>
      </c>
      <c r="G22" s="630"/>
      <c r="H22" s="631"/>
      <c r="I22" s="629" t="str">
        <f>IF(AND($O$14=""),"",$O$14)</f>
        <v>ひばりアム</v>
      </c>
      <c r="J22" s="630"/>
      <c r="K22" s="631"/>
      <c r="L22" s="629" t="str">
        <f>IF(AND($O$18=""),"",$O$18)</f>
        <v>学大附属小</v>
      </c>
      <c r="M22" s="630"/>
      <c r="N22" s="631"/>
      <c r="O22" s="601"/>
      <c r="P22" s="602"/>
      <c r="Q22" s="603"/>
      <c r="R22" s="652" t="s">
        <v>627</v>
      </c>
      <c r="S22" s="653"/>
      <c r="T22" s="654"/>
      <c r="U22" s="652" t="s">
        <v>628</v>
      </c>
      <c r="V22" s="653"/>
      <c r="W22" s="654"/>
      <c r="X22" s="629" t="s">
        <v>629</v>
      </c>
      <c r="Y22" s="630"/>
      <c r="Z22" s="631"/>
      <c r="AA22" s="652" t="s">
        <v>622</v>
      </c>
      <c r="AB22" s="653"/>
      <c r="AC22" s="654"/>
      <c r="AD22" s="652" t="s">
        <v>622</v>
      </c>
      <c r="AE22" s="653"/>
      <c r="AF22" s="654"/>
      <c r="AG22" s="614"/>
      <c r="AH22" s="614"/>
      <c r="AI22" s="614"/>
      <c r="AJ22" s="614"/>
      <c r="AK22" s="614"/>
      <c r="AL22" s="614"/>
      <c r="AM22" s="614"/>
      <c r="AN22" s="614"/>
      <c r="AO22" s="617"/>
      <c r="AP22" s="11"/>
      <c r="AQ22" s="11"/>
      <c r="AS22" s="6"/>
      <c r="AT22" s="6"/>
      <c r="AU22" s="6"/>
      <c r="AV22" s="619"/>
    </row>
    <row r="23" spans="1:48" ht="24" customHeight="1">
      <c r="A23" s="594"/>
      <c r="B23" s="597"/>
      <c r="C23" s="12">
        <f>IF(AND($Q$7=""),"",$Q$7)</f>
        <v>1</v>
      </c>
      <c r="D23" s="16" t="str">
        <f>IF(AND($C23="",$E23=""),"",IF($C23&gt;$E23,"○",IF($C23=$E23,"△",IF($C23&lt;$E23,"●"))))</f>
        <v>○</v>
      </c>
      <c r="E23" s="17">
        <f>IF(AND($O$7=""),"",$O$7)</f>
        <v>0</v>
      </c>
      <c r="F23" s="12">
        <f>IF(AND(Q$11=""),"",Q$11)</f>
        <v>1</v>
      </c>
      <c r="G23" s="16" t="str">
        <f>IF(AND($F23="",$H23=""),"",IF($F23&gt;$H23,"○",IF($F23=$H23,"△",IF($F23&lt;$H23,"●"))))</f>
        <v>●</v>
      </c>
      <c r="H23" s="17">
        <f>IF(AND(O$11=""),"",O$11)</f>
        <v>2</v>
      </c>
      <c r="I23" s="12">
        <f>IF(AND($Q$15=""),"",$Q$15)</f>
        <v>3</v>
      </c>
      <c r="J23" s="16" t="str">
        <f>IF(AND($I23="",$K23=""),"",IF($I23&gt;$K23,"○",IF($I23=$K23,"△",IF($I23&lt;$K23,"●"))))</f>
        <v>●</v>
      </c>
      <c r="K23" s="17">
        <f>IF(AND($O$15=""),"",$O$15)</f>
        <v>4</v>
      </c>
      <c r="L23" s="12">
        <f>IF(AND($Q$19=""),"",$Q$19)</f>
        <v>0</v>
      </c>
      <c r="M23" s="16" t="str">
        <f>IF(AND($L23="",$N23=""),"",IF($L23&gt;$N23,"○",IF($L23=$N23,"△",IF($L23&lt;$N23,"●"))))</f>
        <v>●</v>
      </c>
      <c r="N23" s="17">
        <f>IF(AND($O$19=""),"",$O$19)</f>
        <v>2</v>
      </c>
      <c r="O23" s="604"/>
      <c r="P23" s="605"/>
      <c r="Q23" s="606"/>
      <c r="R23" s="28">
        <v>4</v>
      </c>
      <c r="S23" s="29" t="str">
        <f>IF(AND($R23="",$T23=""),"",IF($R23&gt;$T23,"○",IF($R23=$T23,"△",IF($R23&lt;$T23,"●"))))</f>
        <v>○</v>
      </c>
      <c r="T23" s="30">
        <v>2</v>
      </c>
      <c r="U23" s="28">
        <v>3</v>
      </c>
      <c r="V23" s="29" t="str">
        <f>IF(AND($U23="",$W23=""),"",IF($U23&gt;$W23,"○",IF($U23=$W23,"△",IF($U23&lt;$W23,"●"))))</f>
        <v>○</v>
      </c>
      <c r="W23" s="30">
        <v>2</v>
      </c>
      <c r="X23" s="12">
        <v>1</v>
      </c>
      <c r="Y23" s="16" t="str">
        <f>IF(AND($X23="",$Z23=""),"",IF($X23&gt;$Z23,"○",IF($X23=$Z23,"△",IF($X23&lt;$Z23,"●"))))</f>
        <v>●</v>
      </c>
      <c r="Z23" s="17">
        <v>3</v>
      </c>
      <c r="AA23" s="578">
        <v>3</v>
      </c>
      <c r="AB23" s="579" t="str">
        <f>IF(AND($AA23="",$AC23=""),"",IF($AA23&gt;$AC23,"○",IF($AA23=$AC23,"△",IF($AA23&lt;$AC23,"●"))))</f>
        <v>○</v>
      </c>
      <c r="AC23" s="580">
        <v>0</v>
      </c>
      <c r="AD23" s="28">
        <v>12</v>
      </c>
      <c r="AE23" s="29" t="str">
        <f>IF(AND($AD23="",$AF23=""),"",IF($AD23&gt;$AF23,"○",IF($AD23=$AF23,"△",IF($AD23&lt;$AF23,"●"))))</f>
        <v>○</v>
      </c>
      <c r="AF23" s="30">
        <v>0</v>
      </c>
      <c r="AG23" s="615"/>
      <c r="AH23" s="615"/>
      <c r="AI23" s="615"/>
      <c r="AJ23" s="615"/>
      <c r="AK23" s="615"/>
      <c r="AL23" s="615"/>
      <c r="AM23" s="615"/>
      <c r="AN23" s="615"/>
      <c r="AO23" s="618"/>
      <c r="AP23" s="13">
        <f>COUNTIF(C23:AF23,"○")*3</f>
        <v>15</v>
      </c>
      <c r="AQ23" s="13">
        <f>COUNTIF(C23:AF23,"△")*1</f>
        <v>0</v>
      </c>
      <c r="AR23" s="13">
        <f>COUNTIF(C23:AF23,"●")*0</f>
        <v>0</v>
      </c>
      <c r="AS23" s="14" t="str">
        <f>B20</f>
        <v>久留米FC</v>
      </c>
      <c r="AT23" s="14"/>
      <c r="AU23" s="6"/>
      <c r="AV23" s="619"/>
    </row>
    <row r="24" spans="1:48" ht="19.5" customHeight="1">
      <c r="A24" s="592">
        <v>6</v>
      </c>
      <c r="B24" s="595" t="s">
        <v>617</v>
      </c>
      <c r="C24" s="625">
        <f>IF(AND($R$4=""),"",$R$4)</f>
        <v>42945</v>
      </c>
      <c r="D24" s="626"/>
      <c r="E24" s="627"/>
      <c r="F24" s="625">
        <f>IF(AND($R$8=""),"",$R$8)</f>
        <v>42939</v>
      </c>
      <c r="G24" s="626"/>
      <c r="H24" s="627"/>
      <c r="I24" s="625">
        <f>IF(AND($R$12=""),"",$R$12)</f>
        <v>42938</v>
      </c>
      <c r="J24" s="626"/>
      <c r="K24" s="627"/>
      <c r="L24" s="625">
        <f>IF(AND($R$16=""),"",$R$16)</f>
        <v>42994</v>
      </c>
      <c r="M24" s="626"/>
      <c r="N24" s="627"/>
      <c r="O24" s="625">
        <f>IF(AND($R$20=""),"",$R$20)</f>
        <v>42925</v>
      </c>
      <c r="P24" s="626"/>
      <c r="Q24" s="627"/>
      <c r="R24" s="598"/>
      <c r="S24" s="599"/>
      <c r="T24" s="600"/>
      <c r="U24" s="646">
        <v>42925</v>
      </c>
      <c r="V24" s="647"/>
      <c r="W24" s="648"/>
      <c r="X24" s="646">
        <v>43002</v>
      </c>
      <c r="Y24" s="647"/>
      <c r="Z24" s="648"/>
      <c r="AA24" s="646">
        <v>42953</v>
      </c>
      <c r="AB24" s="647"/>
      <c r="AC24" s="648"/>
      <c r="AD24" s="646">
        <v>42994</v>
      </c>
      <c r="AE24" s="647"/>
      <c r="AF24" s="648"/>
      <c r="AG24" s="613">
        <f>IF(AND($D27="",$G27="",$J27="",$M27="",$P27="",$S27="",$V27="",$Y27="",$AB27="",$AE27=""),"",SUM((COUNTIF($C27:$AF27,"○")),(COUNTIF($C27:$AF27,"●")),(COUNTIF($C27:$AF27,"△"))))</f>
        <v>9</v>
      </c>
      <c r="AH24" s="613">
        <f>IF(AND($D27="",$G27="",$J27="",$M27="",$P27="",$S27="",$V27="",$Y27="",$AB27="",$AE27=""),"",SUM($AP27:$AR27))-1</f>
        <v>5</v>
      </c>
      <c r="AI24" s="613">
        <f>IF(AND($D27="",$G27="",$J27="",$J27="",$M27="",$P27="",$S27="",$V27="",$Y27="",$AB27="",$AE27=""),"",COUNTIF(C27:AF27,"○"))</f>
        <v>2</v>
      </c>
      <c r="AJ24" s="613">
        <f>IF(AND($D27="",$G27="",$J27="",$J27="",$M27="",$P27="",$S27="",$V27="",$Y27="",$AB27="",$AE27=""),"",COUNTIF(C27:AF27,"●"))</f>
        <v>7</v>
      </c>
      <c r="AK24" s="613">
        <f>IF(AND($D27="",$G27="",$J27="",$J27="",$M27="",$P27="",$S27="",$V27="",$Y27="",$AB27="",$AE27=""),"",COUNTIF(C27:AF27,"△"))</f>
        <v>0</v>
      </c>
      <c r="AL24" s="613">
        <f>IF(AND($C27="",$F27="",$I27="",$L27="",$O27="",$R27="",$U27="",$X27="",$AA27="",$AD27=""),"",SUM($C27,$F27,$I27,$L27,$O27,$R27,$U27,$X27,$AA27,$AD27))</f>
        <v>22</v>
      </c>
      <c r="AM24" s="613">
        <f>IF(AND($E27="",$H27="",$K27="",$N27="",$Q27="",$T27="",$W27="",$Z27="",$AC27="",$AF27=""),"",SUM($E27,$H27,$K27,$N27,$Q27,$T27,$W27,$Z27,$AC27,$AF27))</f>
        <v>41</v>
      </c>
      <c r="AN24" s="613">
        <f>IF(AND($AL24="",$AM24=""),"",($AL24-$AM24))</f>
        <v>-19</v>
      </c>
      <c r="AO24" s="616">
        <f>IF(AND($AG24=""),"",RANK(AV24,AV$4:AV$43))</f>
        <v>8</v>
      </c>
      <c r="AP24" s="11"/>
      <c r="AQ24" s="11"/>
      <c r="AS24" s="6"/>
      <c r="AT24" s="6"/>
      <c r="AU24" s="6"/>
      <c r="AV24" s="619">
        <f>_xlfn.IFERROR(AH24*1000000+AN24*100+AL24,"")</f>
        <v>4998122</v>
      </c>
    </row>
    <row r="25" spans="1:48" ht="19.5" customHeight="1">
      <c r="A25" s="593"/>
      <c r="B25" s="596"/>
      <c r="C25" s="632">
        <f>IF(AND($R$5=""),"",$R$5)</f>
        <v>0.5902777777777778</v>
      </c>
      <c r="D25" s="633"/>
      <c r="E25" s="634"/>
      <c r="F25" s="632">
        <f>IF(AND($R$9=""),"",$R$9)</f>
        <v>0.5625</v>
      </c>
      <c r="G25" s="633"/>
      <c r="H25" s="634"/>
      <c r="I25" s="632">
        <f>IF(AND($R$13=""),"",$R$13)</f>
        <v>0.5902777777777778</v>
      </c>
      <c r="J25" s="633"/>
      <c r="K25" s="634"/>
      <c r="L25" s="632">
        <f>IF(AND($R$17=""),"",$R$17)</f>
        <v>0.5555555555555556</v>
      </c>
      <c r="M25" s="633"/>
      <c r="N25" s="634"/>
      <c r="O25" s="632">
        <f>IF(AND($R$21=""),"",$R$21)</f>
        <v>0.4791666666666667</v>
      </c>
      <c r="P25" s="633"/>
      <c r="Q25" s="634"/>
      <c r="R25" s="601"/>
      <c r="S25" s="602"/>
      <c r="T25" s="603"/>
      <c r="U25" s="640">
        <v>0.6041666666666666</v>
      </c>
      <c r="V25" s="641"/>
      <c r="W25" s="642"/>
      <c r="X25" s="640">
        <v>0.6458333333333334</v>
      </c>
      <c r="Y25" s="641"/>
      <c r="Z25" s="642"/>
      <c r="AA25" s="640">
        <v>0.5625</v>
      </c>
      <c r="AB25" s="641"/>
      <c r="AC25" s="642"/>
      <c r="AD25" s="640">
        <v>0.6041666666666666</v>
      </c>
      <c r="AE25" s="641"/>
      <c r="AF25" s="642"/>
      <c r="AG25" s="614"/>
      <c r="AH25" s="614"/>
      <c r="AI25" s="614"/>
      <c r="AJ25" s="614"/>
      <c r="AK25" s="614"/>
      <c r="AL25" s="614"/>
      <c r="AM25" s="614"/>
      <c r="AN25" s="614"/>
      <c r="AO25" s="617"/>
      <c r="AP25" s="11"/>
      <c r="AQ25" s="11"/>
      <c r="AS25" s="6"/>
      <c r="AT25" s="6"/>
      <c r="AU25" s="6"/>
      <c r="AV25" s="619"/>
    </row>
    <row r="26" spans="1:48" ht="19.5" customHeight="1">
      <c r="A26" s="593"/>
      <c r="B26" s="596"/>
      <c r="C26" s="629" t="str">
        <f>IF(AND($R$6=""),"",$R$6)</f>
        <v>学大附属小</v>
      </c>
      <c r="D26" s="630"/>
      <c r="E26" s="631"/>
      <c r="F26" s="629" t="str">
        <f>IF(AND($R$10=""),"",$R$10)</f>
        <v>学大附属小</v>
      </c>
      <c r="G26" s="630"/>
      <c r="H26" s="631"/>
      <c r="I26" s="629" t="str">
        <f>IF(AND($R$14=""),"",$R$14)</f>
        <v>学大附属小</v>
      </c>
      <c r="J26" s="630"/>
      <c r="K26" s="631"/>
      <c r="L26" s="629" t="str">
        <f>IF(AND($R$18=""),"",$R$18)</f>
        <v>学大附属小</v>
      </c>
      <c r="M26" s="630"/>
      <c r="N26" s="631"/>
      <c r="O26" s="629" t="str">
        <f>IF(AND($R$22=""),"",$R$22)</f>
        <v>学大附属小</v>
      </c>
      <c r="P26" s="630"/>
      <c r="Q26" s="631"/>
      <c r="R26" s="601"/>
      <c r="S26" s="602"/>
      <c r="T26" s="603"/>
      <c r="U26" s="652" t="s">
        <v>609</v>
      </c>
      <c r="V26" s="653"/>
      <c r="W26" s="654"/>
      <c r="X26" s="652" t="s">
        <v>609</v>
      </c>
      <c r="Y26" s="653"/>
      <c r="Z26" s="654"/>
      <c r="AA26" s="652" t="s">
        <v>609</v>
      </c>
      <c r="AB26" s="653"/>
      <c r="AC26" s="654"/>
      <c r="AD26" s="652" t="s">
        <v>609</v>
      </c>
      <c r="AE26" s="653"/>
      <c r="AF26" s="654"/>
      <c r="AG26" s="614"/>
      <c r="AH26" s="614"/>
      <c r="AI26" s="614"/>
      <c r="AJ26" s="614"/>
      <c r="AK26" s="614"/>
      <c r="AL26" s="614"/>
      <c r="AM26" s="614"/>
      <c r="AN26" s="614"/>
      <c r="AO26" s="617"/>
      <c r="AP26" s="11"/>
      <c r="AQ26" s="11"/>
      <c r="AS26" s="6"/>
      <c r="AT26" s="6"/>
      <c r="AU26" s="6"/>
      <c r="AV26" s="619"/>
    </row>
    <row r="27" spans="1:48" ht="24" customHeight="1">
      <c r="A27" s="594"/>
      <c r="B27" s="597"/>
      <c r="C27" s="581">
        <f>IF(AND($T$7=""),"",$T$7)</f>
        <v>0</v>
      </c>
      <c r="D27" s="582" t="str">
        <f>IF(AND($C27="",$E27=""),"",IF($C27&gt;$E27,"○",IF($C27=$E27,"△",IF($C27&lt;$E27,"●"))))</f>
        <v>●</v>
      </c>
      <c r="E27" s="583">
        <f>IF(AND($R$7=""),"",$R$7)</f>
        <v>3</v>
      </c>
      <c r="F27" s="12">
        <f>IF(AND(T$11=""),"",T$11)</f>
        <v>0</v>
      </c>
      <c r="G27" s="16" t="str">
        <f>IF(AND($F27="",$H27=""),"",IF($F27&gt;$H27,"○",IF($F27=$H27,"△",IF($F27&lt;$H27,"●"))))</f>
        <v>●</v>
      </c>
      <c r="H27" s="17">
        <f>IF(AND(R$11=""),"",R$11)</f>
        <v>7</v>
      </c>
      <c r="I27" s="12">
        <f>IF(AND($T$15=""),"",$T$15)</f>
        <v>0</v>
      </c>
      <c r="J27" s="16" t="str">
        <f>IF(AND($I27="",$K27=""),"",IF($I27&gt;$K27,"○",IF($I27=$K27,"△",IF($I27&lt;$K27,"●"))))</f>
        <v>●</v>
      </c>
      <c r="K27" s="17">
        <f>IF(AND($R$15=""),"",$R$15)</f>
        <v>5</v>
      </c>
      <c r="L27" s="12">
        <f>IF(AND($T$19=""),"",$T$19)</f>
        <v>0</v>
      </c>
      <c r="M27" s="16" t="str">
        <f>IF(AND($L27="",$N27=""),"",IF($L27&gt;$N27,"○",IF($L27=$N27,"△",IF($L27&lt;$N27,"●"))))</f>
        <v>●</v>
      </c>
      <c r="N27" s="17">
        <f>IF(AND($R$19=""),"",$R$19)</f>
        <v>3</v>
      </c>
      <c r="O27" s="12">
        <f>IF(AND($T$23=""),"",$T$23)</f>
        <v>2</v>
      </c>
      <c r="P27" s="16" t="str">
        <f>IF(AND($O27="",$Q27=""),"",IF($O27&gt;$Q27,"○",IF($O27=$Q27,"△",IF($O27&lt;$Q27,"●"))))</f>
        <v>●</v>
      </c>
      <c r="Q27" s="17">
        <f>IF(AND($R$23=""),"",$R$23)</f>
        <v>4</v>
      </c>
      <c r="R27" s="604"/>
      <c r="S27" s="605"/>
      <c r="T27" s="606"/>
      <c r="U27" s="28">
        <v>1</v>
      </c>
      <c r="V27" s="29" t="str">
        <f>IF(AND($U27="",$W27=""),"",IF($U27&gt;$W27,"○",IF($U27=$W27,"△",IF($U27&lt;$W27,"●"))))</f>
        <v>●</v>
      </c>
      <c r="W27" s="30">
        <v>14</v>
      </c>
      <c r="X27" s="28">
        <v>0</v>
      </c>
      <c r="Y27" s="29" t="str">
        <f>IF(AND($X27="",$Z27=""),"",IF($X27&gt;$Z27,"○",IF($X27=$Z27,"△",IF($X27&lt;$Z27,"●"))))</f>
        <v>●</v>
      </c>
      <c r="Z27" s="30">
        <v>5</v>
      </c>
      <c r="AA27" s="28">
        <v>6</v>
      </c>
      <c r="AB27" s="29" t="str">
        <f>IF(AND($AA27="",$AC27=""),"",IF($AA27&gt;$AC27,"○",IF($AA27=$AC27,"△",IF($AA27&lt;$AC27,"●"))))</f>
        <v>○</v>
      </c>
      <c r="AC27" s="30">
        <v>0</v>
      </c>
      <c r="AD27" s="28">
        <v>13</v>
      </c>
      <c r="AE27" s="29" t="str">
        <f>IF(AND($AD27="",$AF27=""),"",IF($AD27&gt;$AF27,"○",IF($AD27=$AF27,"△",IF($AD27&lt;$AF27,"●"))))</f>
        <v>○</v>
      </c>
      <c r="AF27" s="30">
        <v>0</v>
      </c>
      <c r="AG27" s="615"/>
      <c r="AH27" s="615"/>
      <c r="AI27" s="615"/>
      <c r="AJ27" s="615"/>
      <c r="AK27" s="615"/>
      <c r="AL27" s="615"/>
      <c r="AM27" s="615"/>
      <c r="AN27" s="615"/>
      <c r="AO27" s="618"/>
      <c r="AP27" s="13">
        <f>COUNTIF(C27:AF27,"○")*3</f>
        <v>6</v>
      </c>
      <c r="AQ27" s="13">
        <f>COUNTIF(C27:AF27,"△")*1</f>
        <v>0</v>
      </c>
      <c r="AR27" s="13">
        <f>COUNTIF(C27:AF27,"●")*0</f>
        <v>0</v>
      </c>
      <c r="AS27" s="14" t="str">
        <f>B24</f>
        <v>Nadeshiko</v>
      </c>
      <c r="AT27" s="14"/>
      <c r="AU27" s="6"/>
      <c r="AV27" s="619"/>
    </row>
    <row r="28" spans="1:48" ht="19.5" customHeight="1">
      <c r="A28" s="592">
        <v>7</v>
      </c>
      <c r="B28" s="595" t="s">
        <v>618</v>
      </c>
      <c r="C28" s="625">
        <f>IF(AND($U$4=""),"",$U$4)</f>
        <v>42945</v>
      </c>
      <c r="D28" s="626"/>
      <c r="E28" s="627"/>
      <c r="F28" s="625">
        <f>IF(AND($U$8=""),"",$U$8)</f>
        <v>42953</v>
      </c>
      <c r="G28" s="626"/>
      <c r="H28" s="627"/>
      <c r="I28" s="625">
        <f>IF(AND($U$12=""),"",$U$12)</f>
        <v>42938</v>
      </c>
      <c r="J28" s="626"/>
      <c r="K28" s="627"/>
      <c r="L28" s="625">
        <f>IF(AND($U$16=""),"",$U$16)</f>
        <v>42925</v>
      </c>
      <c r="M28" s="626"/>
      <c r="N28" s="627"/>
      <c r="O28" s="625">
        <f>IF(AND($U$20=""),"",$U$20)</f>
        <v>42996</v>
      </c>
      <c r="P28" s="626"/>
      <c r="Q28" s="627"/>
      <c r="R28" s="625">
        <f>IF(AND($U$24=""),"",$U$24)</f>
        <v>42925</v>
      </c>
      <c r="S28" s="626"/>
      <c r="T28" s="627"/>
      <c r="U28" s="598"/>
      <c r="V28" s="599"/>
      <c r="W28" s="600"/>
      <c r="X28" s="646">
        <v>42939</v>
      </c>
      <c r="Y28" s="647"/>
      <c r="Z28" s="648"/>
      <c r="AA28" s="646">
        <v>42953</v>
      </c>
      <c r="AB28" s="647"/>
      <c r="AC28" s="648"/>
      <c r="AD28" s="646">
        <v>43002</v>
      </c>
      <c r="AE28" s="647"/>
      <c r="AF28" s="648"/>
      <c r="AG28" s="613">
        <f>IF(AND($D31="",$G31="",$J31="",$M31="",$P31="",$S31="",$V31="",$Y31="",$AB31="",$AE31=""),"",SUM((COUNTIF($C31:$AF31,"○")),(COUNTIF($C31:$AF31,"●")),(COUNTIF($C31:$AF31,"△"))))</f>
        <v>9</v>
      </c>
      <c r="AH28" s="613">
        <f>IF(AND($D31="",$G31="",$J31="",$M31="",$P31="",$S31="",$V31="",$Y31="",$AB31="",$AE31=""),"",SUM($AP31:$AR31))</f>
        <v>21</v>
      </c>
      <c r="AI28" s="613">
        <f>IF(AND($D31="",$G31="",$J31="",$J31="",$M31="",$P31="",$S31="",$V31="",$Y31="",$AB31="",$AE31=""),"",COUNTIF(C31:AF31,"○"))</f>
        <v>7</v>
      </c>
      <c r="AJ28" s="613">
        <f>IF(AND($D31="",$G31="",$J31="",$J31="",$M31="",$P31="",$S31="",$V31="",$Y31="",$AB31="",$AE31=""),"",COUNTIF(C31:AF31,"●"))</f>
        <v>2</v>
      </c>
      <c r="AK28" s="613">
        <f>IF(AND($D31="",$G31="",$J31="",$J31="",$M31="",$P31="",$S31="",$V31="",$Y31="",$AB31="",$AE31=""),"",COUNTIF(C31:AF31,"△"))</f>
        <v>0</v>
      </c>
      <c r="AL28" s="613">
        <f>IF(AND($C31="",$F31="",$I31="",$L31="",$O31="",$R31="",$U31="",$X31="",$AA31="",$AD31=""),"",SUM($C31,$F31,$I31,$L31,$O31,$R31,$U31,$X31,$AA31,$AD31))</f>
        <v>53</v>
      </c>
      <c r="AM28" s="613">
        <f>IF(AND($E31="",$H31="",$K31="",$N31="",$Q31="",$T31="",$W31="",$Z31="",$AC31="",$AF31=""),"",SUM($E31,$H31,$K31,$N31,$Q31,$T31,$W31,$Z31,$AC31,$AF31))</f>
        <v>10</v>
      </c>
      <c r="AN28" s="613">
        <f>IF(AND($AL28="",$AM28=""),"",($AL28-$AM28))</f>
        <v>43</v>
      </c>
      <c r="AO28" s="616">
        <f>IF(AND($AG28=""),"",RANK(AV28,AV$4:AV$43))</f>
        <v>2</v>
      </c>
      <c r="AP28" s="11"/>
      <c r="AQ28" s="11"/>
      <c r="AS28" s="6"/>
      <c r="AT28" s="6"/>
      <c r="AU28" s="6"/>
      <c r="AV28" s="619">
        <f>_xlfn.IFERROR(AH28*1000000+AN28*100+AL28,"")</f>
        <v>21004353</v>
      </c>
    </row>
    <row r="29" spans="1:48" ht="19.5" customHeight="1">
      <c r="A29" s="593"/>
      <c r="B29" s="596"/>
      <c r="C29" s="632">
        <f>IF(AND($U$5=""),"",$U$5)</f>
        <v>0.5416666666666666</v>
      </c>
      <c r="D29" s="633"/>
      <c r="E29" s="634"/>
      <c r="F29" s="632">
        <f>IF(AND($U$9=""),"",$U$9)</f>
        <v>0.5208333333333334</v>
      </c>
      <c r="G29" s="633"/>
      <c r="H29" s="634"/>
      <c r="I29" s="632">
        <f>IF(AND($U$13=""),"",$U$13)</f>
        <v>0.5416666666666666</v>
      </c>
      <c r="J29" s="633"/>
      <c r="K29" s="634"/>
      <c r="L29" s="632">
        <f>IF(AND($U$17=""),"",$U$17)</f>
        <v>0.5208333333333334</v>
      </c>
      <c r="M29" s="633"/>
      <c r="N29" s="634"/>
      <c r="O29" s="632">
        <f>IF(AND($U$21=""),"",$U$21)</f>
        <v>0.5416666666666666</v>
      </c>
      <c r="P29" s="633"/>
      <c r="Q29" s="634"/>
      <c r="R29" s="632">
        <f>IF(AND($U$25=""),"",$U$25)</f>
        <v>0.6041666666666666</v>
      </c>
      <c r="S29" s="633"/>
      <c r="T29" s="634"/>
      <c r="U29" s="601"/>
      <c r="V29" s="602"/>
      <c r="W29" s="603"/>
      <c r="X29" s="640">
        <v>0.6527777777777778</v>
      </c>
      <c r="Y29" s="641"/>
      <c r="Z29" s="642"/>
      <c r="AA29" s="640">
        <v>0.6458333333333334</v>
      </c>
      <c r="AB29" s="641"/>
      <c r="AC29" s="642"/>
      <c r="AD29" s="640">
        <v>0.5208333333333334</v>
      </c>
      <c r="AE29" s="641"/>
      <c r="AF29" s="642"/>
      <c r="AG29" s="614"/>
      <c r="AH29" s="614"/>
      <c r="AI29" s="614"/>
      <c r="AJ29" s="614"/>
      <c r="AK29" s="614"/>
      <c r="AL29" s="614"/>
      <c r="AM29" s="614"/>
      <c r="AN29" s="614"/>
      <c r="AO29" s="617"/>
      <c r="AP29" s="11"/>
      <c r="AQ29" s="11"/>
      <c r="AS29" s="6"/>
      <c r="AT29" s="6"/>
      <c r="AU29" s="6"/>
      <c r="AV29" s="619"/>
    </row>
    <row r="30" spans="1:48" ht="19.5" customHeight="1">
      <c r="A30" s="593"/>
      <c r="B30" s="596"/>
      <c r="C30" s="629" t="str">
        <f>IF(AND($U$6=""),"",$U$6)</f>
        <v>学大附属小</v>
      </c>
      <c r="D30" s="630"/>
      <c r="E30" s="631"/>
      <c r="F30" s="629" t="str">
        <f>IF(AND($U$10=""),"",$U$10)</f>
        <v>学大附属小</v>
      </c>
      <c r="G30" s="630"/>
      <c r="H30" s="631"/>
      <c r="I30" s="629" t="str">
        <f>IF(AND($U$14=""),"",$U$14)</f>
        <v>学大附属小</v>
      </c>
      <c r="J30" s="630"/>
      <c r="K30" s="631"/>
      <c r="L30" s="629" t="str">
        <f>IF(AND($U$18=""),"",$U$18)</f>
        <v>学大附属小</v>
      </c>
      <c r="M30" s="630"/>
      <c r="N30" s="631"/>
      <c r="O30" s="629" t="str">
        <f>IF(AND($U$22=""),"",$U$22)</f>
        <v>学大附属小</v>
      </c>
      <c r="P30" s="630"/>
      <c r="Q30" s="631"/>
      <c r="R30" s="629" t="str">
        <f>IF(AND($U$26=""),"",$U$26)</f>
        <v>学大附属小</v>
      </c>
      <c r="S30" s="630"/>
      <c r="T30" s="631"/>
      <c r="U30" s="601"/>
      <c r="V30" s="602"/>
      <c r="W30" s="603"/>
      <c r="X30" s="652" t="s">
        <v>623</v>
      </c>
      <c r="Y30" s="653"/>
      <c r="Z30" s="654"/>
      <c r="AA30" s="652" t="s">
        <v>630</v>
      </c>
      <c r="AB30" s="653"/>
      <c r="AC30" s="654"/>
      <c r="AD30" s="652" t="s">
        <v>631</v>
      </c>
      <c r="AE30" s="653"/>
      <c r="AF30" s="654"/>
      <c r="AG30" s="614"/>
      <c r="AH30" s="614"/>
      <c r="AI30" s="614"/>
      <c r="AJ30" s="614"/>
      <c r="AK30" s="614"/>
      <c r="AL30" s="614"/>
      <c r="AM30" s="614"/>
      <c r="AN30" s="614"/>
      <c r="AO30" s="617"/>
      <c r="AP30" s="11"/>
      <c r="AQ30" s="11"/>
      <c r="AS30" s="6"/>
      <c r="AT30" s="6"/>
      <c r="AU30" s="6"/>
      <c r="AV30" s="619"/>
    </row>
    <row r="31" spans="1:48" ht="24" customHeight="1">
      <c r="A31" s="594"/>
      <c r="B31" s="597"/>
      <c r="C31" s="12">
        <f>IF(AND($W$7=""),"",$W$7)</f>
        <v>6</v>
      </c>
      <c r="D31" s="16" t="str">
        <f>IF(AND($C31="",$E31=""),"",IF($C31&gt;$E31,"○",IF($C31=$E31,"△",IF($C31&lt;$E31,"●"))))</f>
        <v>○</v>
      </c>
      <c r="E31" s="17">
        <f>IF(AND($U$7=""),"",$U$7)</f>
        <v>1</v>
      </c>
      <c r="F31" s="12">
        <f>IF(AND(W$11=""),"",W$11)</f>
        <v>1</v>
      </c>
      <c r="G31" s="16" t="str">
        <f>IF(AND($F31="",$H31=""),"",IF($F31&gt;$H31,"○",IF($F31=$H31,"△",IF($F31&lt;$H31,"●"))))</f>
        <v>●</v>
      </c>
      <c r="H31" s="17">
        <f>IF(AND(U$11=""),"",U$11)</f>
        <v>2</v>
      </c>
      <c r="I31" s="12">
        <f>IF(AND($W$15=""),"",$W$15)</f>
        <v>3</v>
      </c>
      <c r="J31" s="16" t="str">
        <f>IF(AND($I31="",$K31=""),"",IF($I31&gt;$K31,"○",IF($I31=$K31,"△",IF($I31&lt;$K31,"●"))))</f>
        <v>○</v>
      </c>
      <c r="K31" s="17">
        <f>IF(AND($U$15=""),"",$U$15)</f>
        <v>1</v>
      </c>
      <c r="L31" s="12">
        <f>IF(AND($W$19=""),"",$W$19)</f>
        <v>4</v>
      </c>
      <c r="M31" s="16" t="str">
        <f>IF(AND($L31="",$N31=""),"",IF($L31&gt;$N31,"○",IF($L31=$N31,"△",IF($L31&lt;$N31,"●"))))</f>
        <v>○</v>
      </c>
      <c r="N31" s="17">
        <f>IF(AND($U$19=""),"",$U$19)</f>
        <v>2</v>
      </c>
      <c r="O31" s="12">
        <f>IF(AND($W$23=""),"",$W$23)</f>
        <v>2</v>
      </c>
      <c r="P31" s="16" t="str">
        <f>IF(AND($O31="",$Q31=""),"",IF($O31&gt;$Q31,"○",IF($O31=$Q31,"△",IF($O31&lt;$Q31,"●"))))</f>
        <v>●</v>
      </c>
      <c r="Q31" s="17">
        <f>IF(AND($U$23=""),"",$U$23)</f>
        <v>3</v>
      </c>
      <c r="R31" s="12">
        <f>IF(AND($W$27=""),"",$W$27)</f>
        <v>14</v>
      </c>
      <c r="S31" s="16" t="str">
        <f>IF(AND($R31="",$T31=""),"",IF($R31&gt;$T31,"○",IF($R31=$T31,"△",IF($R31&lt;$T31,"●"))))</f>
        <v>○</v>
      </c>
      <c r="T31" s="17">
        <f>IF(AND($U$27=""),"",$U$27)</f>
        <v>1</v>
      </c>
      <c r="U31" s="604"/>
      <c r="V31" s="605"/>
      <c r="W31" s="606"/>
      <c r="X31" s="28">
        <v>1</v>
      </c>
      <c r="Y31" s="29" t="str">
        <f>IF(AND($X31="",$Z31=""),"",IF($X31&gt;$Z31,"○",IF($X31=$Z31,"△",IF($X31&lt;$Z31,"●"))))</f>
        <v>○</v>
      </c>
      <c r="Z31" s="30">
        <v>0</v>
      </c>
      <c r="AA31" s="28">
        <v>13</v>
      </c>
      <c r="AB31" s="29" t="str">
        <f>IF(AND($AA31="",$AC31=""),"",IF($AA31&gt;$AC31,"○",IF($AA31=$AC31,"△",IF($AA31&lt;$AC31,"●"))))</f>
        <v>○</v>
      </c>
      <c r="AC31" s="30">
        <v>0</v>
      </c>
      <c r="AD31" s="28">
        <v>9</v>
      </c>
      <c r="AE31" s="29" t="str">
        <f>IF(AND($AD31="",$AF31=""),"",IF($AD31&gt;$AF31,"○",IF($AD31=$AF31,"△",IF($AD31&lt;$AF31,"●"))))</f>
        <v>○</v>
      </c>
      <c r="AF31" s="30">
        <v>0</v>
      </c>
      <c r="AG31" s="615"/>
      <c r="AH31" s="615"/>
      <c r="AI31" s="615"/>
      <c r="AJ31" s="615"/>
      <c r="AK31" s="615"/>
      <c r="AL31" s="615"/>
      <c r="AM31" s="615"/>
      <c r="AN31" s="615"/>
      <c r="AO31" s="618"/>
      <c r="AP31" s="13">
        <f>COUNTIF(C31:AF31,"○")*3</f>
        <v>21</v>
      </c>
      <c r="AQ31" s="13">
        <f>COUNTIF(C31:AF31,"△")*1</f>
        <v>0</v>
      </c>
      <c r="AR31" s="13">
        <f>COUNTIF(C31:AF31,"●")*0</f>
        <v>0</v>
      </c>
      <c r="AS31" s="14" t="str">
        <f>B28</f>
        <v>碧山SC</v>
      </c>
      <c r="AT31" s="14"/>
      <c r="AU31" s="6"/>
      <c r="AV31" s="619"/>
    </row>
    <row r="32" spans="1:48" ht="19.5" customHeight="1">
      <c r="A32" s="592">
        <v>8</v>
      </c>
      <c r="B32" s="595" t="s">
        <v>619</v>
      </c>
      <c r="C32" s="625">
        <f>IF(AND($X$4=""),"",$X$4)</f>
        <v>42996</v>
      </c>
      <c r="D32" s="626"/>
      <c r="E32" s="627"/>
      <c r="F32" s="625">
        <f>IF(AND($X$8=""),"",$X$8)</f>
        <v>42996</v>
      </c>
      <c r="G32" s="626"/>
      <c r="H32" s="627"/>
      <c r="I32" s="625">
        <f>IF(AND($X$12=""),"",$X$12)</f>
        <v>43001</v>
      </c>
      <c r="J32" s="626"/>
      <c r="K32" s="627"/>
      <c r="L32" s="625">
        <f>IF(AND($X$16=""),"",$X$16)</f>
        <v>42939</v>
      </c>
      <c r="M32" s="626"/>
      <c r="N32" s="627"/>
      <c r="O32" s="625">
        <f>IF(AND($X$20=""),"",$X$20)</f>
        <v>43015</v>
      </c>
      <c r="P32" s="626"/>
      <c r="Q32" s="627"/>
      <c r="R32" s="625">
        <f>IF(AND($X$24=""),"",$X$24)</f>
        <v>43002</v>
      </c>
      <c r="S32" s="626"/>
      <c r="T32" s="627"/>
      <c r="U32" s="625">
        <f>IF(AND($X$28=""),"",$X$28)</f>
        <v>42939</v>
      </c>
      <c r="V32" s="626"/>
      <c r="W32" s="627"/>
      <c r="X32" s="598"/>
      <c r="Y32" s="599"/>
      <c r="Z32" s="600"/>
      <c r="AA32" s="625">
        <v>43015</v>
      </c>
      <c r="AB32" s="626"/>
      <c r="AC32" s="627"/>
      <c r="AD32" s="646">
        <v>43002</v>
      </c>
      <c r="AE32" s="647"/>
      <c r="AF32" s="648"/>
      <c r="AG32" s="613">
        <f>IF(AND($D35="",$G35="",$J35="",$M35="",$P35="",$S35="",$V35="",$Y35="",$AB35="",$AE35=""),"",SUM((COUNTIF($C35:$AF35,"○")),(COUNTIF($C35:$AF35,"●")),(COUNTIF($C35:$AF35,"△"))))</f>
        <v>9</v>
      </c>
      <c r="AH32" s="613">
        <f>IF(AND($D35="",$G35="",$J35="",$M35="",$P35="",$S35="",$V35="",$Y35="",$AB35="",$AE35=""),"",SUM($AP35:$AR35))</f>
        <v>19</v>
      </c>
      <c r="AI32" s="613">
        <f>IF(AND($D35="",$G35="",$J35="",$J35="",$M35="",$P35="",$S35="",$V35="",$Y35="",$AB35="",$AE35=""),"",COUNTIF(C35:AF35,"○"))</f>
        <v>6</v>
      </c>
      <c r="AJ32" s="613">
        <f>IF(AND($D35="",$G35="",$J35="",$J35="",$M35="",$P35="",$S35="",$V35="",$Y35="",$AB35="",$AE35=""),"",COUNTIF(C35:AF35,"●"))</f>
        <v>2</v>
      </c>
      <c r="AK32" s="613">
        <f>IF(AND($D35="",$G35="",$J35="",$J35="",$M35="",$P35="",$S35="",$V35="",$Y35="",$AB35="",$AE35=""),"",COUNTIF(C35:AF35,"△"))</f>
        <v>1</v>
      </c>
      <c r="AL32" s="613">
        <f>IF(AND($C35="",$F35="",$I35="",$L35="",$O35="",$R35="",$U35="",$X35="",$AA35="",$AD35=""),"",SUM($C35,$F35,$I35,$L35,$O35,$R35,$U35,$X35,$AA35,$AD35))</f>
        <v>32</v>
      </c>
      <c r="AM32" s="613">
        <f>IF(AND($E35="",$H35="",$K35="",$N35="",$Q35="",$T35="",$W35="",$Z35="",$AC35="",$AF35=""),"",SUM($E35,$H35,$K35,$N35,$Q35,$T35,$W35,$Z35,$AC35,$AF35))</f>
        <v>10</v>
      </c>
      <c r="AN32" s="613">
        <f>IF(AND($AL32="",$AM32=""),"",($AL32-$AM32))</f>
        <v>22</v>
      </c>
      <c r="AO32" s="616">
        <f>IF(AND($AG32=""),"",RANK(AV32,AV$4:AV$43))</f>
        <v>3</v>
      </c>
      <c r="AP32" s="11"/>
      <c r="AQ32" s="11"/>
      <c r="AS32" s="6"/>
      <c r="AT32" s="6"/>
      <c r="AU32" s="6"/>
      <c r="AV32" s="619">
        <f>_xlfn.IFERROR(AH32*1000000+AN32*100+AL32,"")</f>
        <v>19002232</v>
      </c>
    </row>
    <row r="33" spans="1:48" ht="19.5" customHeight="1">
      <c r="A33" s="593"/>
      <c r="B33" s="596"/>
      <c r="C33" s="632">
        <f>IF(AND($X$5=""),"",$X$5)</f>
        <v>0.6666666666666666</v>
      </c>
      <c r="D33" s="633"/>
      <c r="E33" s="634"/>
      <c r="F33" s="632">
        <f>IF(AND($X$9=""),"",$X$9)</f>
        <v>0.5833333333333334</v>
      </c>
      <c r="G33" s="633"/>
      <c r="H33" s="634"/>
      <c r="I33" s="632">
        <f>IF(AND($X$13=""),"",$X$13)</f>
        <v>0.6458333333333334</v>
      </c>
      <c r="J33" s="633"/>
      <c r="K33" s="634"/>
      <c r="L33" s="632">
        <f>IF(AND($X$17=""),"",$X$17)</f>
        <v>0.6041666666666666</v>
      </c>
      <c r="M33" s="633"/>
      <c r="N33" s="634"/>
      <c r="O33" s="632">
        <f>IF(AND($X$21=""),"",$X$21)</f>
        <v>0.6666666666666666</v>
      </c>
      <c r="P33" s="633"/>
      <c r="Q33" s="634"/>
      <c r="R33" s="632">
        <f>IF(AND($X$25=""),"",$X$25)</f>
        <v>0.6458333333333334</v>
      </c>
      <c r="S33" s="633"/>
      <c r="T33" s="634"/>
      <c r="U33" s="632">
        <f>IF(AND($X$29=""),"",$X$29)</f>
        <v>0.6527777777777778</v>
      </c>
      <c r="V33" s="633"/>
      <c r="W33" s="634"/>
      <c r="X33" s="601"/>
      <c r="Y33" s="602"/>
      <c r="Z33" s="603"/>
      <c r="AA33" s="632">
        <v>0.625</v>
      </c>
      <c r="AB33" s="633"/>
      <c r="AC33" s="634"/>
      <c r="AD33" s="640">
        <v>0.5972222222222222</v>
      </c>
      <c r="AE33" s="641"/>
      <c r="AF33" s="642"/>
      <c r="AG33" s="614"/>
      <c r="AH33" s="614"/>
      <c r="AI33" s="614"/>
      <c r="AJ33" s="614"/>
      <c r="AK33" s="614"/>
      <c r="AL33" s="614"/>
      <c r="AM33" s="614"/>
      <c r="AN33" s="614"/>
      <c r="AO33" s="617"/>
      <c r="AP33" s="11"/>
      <c r="AQ33" s="11"/>
      <c r="AS33" s="6"/>
      <c r="AT33" s="6"/>
      <c r="AU33" s="6"/>
      <c r="AV33" s="619"/>
    </row>
    <row r="34" spans="1:48" ht="19.5" customHeight="1">
      <c r="A34" s="593"/>
      <c r="B34" s="596"/>
      <c r="C34" s="629" t="str">
        <f>IF(AND($X$6=""),"",$X$6)</f>
        <v>学大附属小</v>
      </c>
      <c r="D34" s="630"/>
      <c r="E34" s="631"/>
      <c r="F34" s="629" t="str">
        <f>IF(AND($X$10=""),"",$X$10)</f>
        <v>学大附属小</v>
      </c>
      <c r="G34" s="630"/>
      <c r="H34" s="631"/>
      <c r="I34" s="629" t="str">
        <f>IF(AND($X$14=""),"",$X$14)</f>
        <v>内山B面奥側</v>
      </c>
      <c r="J34" s="630"/>
      <c r="K34" s="631"/>
      <c r="L34" s="629" t="str">
        <f>IF(AND($X$18=""),"",$X$18)</f>
        <v>学大附属小</v>
      </c>
      <c r="M34" s="630"/>
      <c r="N34" s="631"/>
      <c r="O34" s="629" t="str">
        <f>IF(AND($X$22=""),"",$X$22)</f>
        <v>向台G</v>
      </c>
      <c r="P34" s="630"/>
      <c r="Q34" s="631"/>
      <c r="R34" s="629" t="str">
        <f>IF(AND($X$26=""),"",$X$26)</f>
        <v>学大附属小</v>
      </c>
      <c r="S34" s="630"/>
      <c r="T34" s="631"/>
      <c r="U34" s="629" t="str">
        <f>IF(AND($X$30=""),"",$X$30)</f>
        <v>学大附属小</v>
      </c>
      <c r="V34" s="630"/>
      <c r="W34" s="631"/>
      <c r="X34" s="601"/>
      <c r="Y34" s="602"/>
      <c r="Z34" s="603"/>
      <c r="AA34" s="886" t="s">
        <v>629</v>
      </c>
      <c r="AB34" s="887"/>
      <c r="AC34" s="888"/>
      <c r="AD34" s="652" t="s">
        <v>607</v>
      </c>
      <c r="AE34" s="653"/>
      <c r="AF34" s="654"/>
      <c r="AG34" s="614"/>
      <c r="AH34" s="614"/>
      <c r="AI34" s="614"/>
      <c r="AJ34" s="614"/>
      <c r="AK34" s="614"/>
      <c r="AL34" s="614"/>
      <c r="AM34" s="614"/>
      <c r="AN34" s="614"/>
      <c r="AO34" s="617"/>
      <c r="AP34" s="11"/>
      <c r="AQ34" s="11"/>
      <c r="AS34" s="6"/>
      <c r="AT34" s="6"/>
      <c r="AU34" s="6"/>
      <c r="AV34" s="619"/>
    </row>
    <row r="35" spans="1:48" ht="24" customHeight="1">
      <c r="A35" s="594"/>
      <c r="B35" s="597"/>
      <c r="C35" s="12">
        <f>IF(AND($Z$7=""),"",$Z$7)</f>
        <v>2</v>
      </c>
      <c r="D35" s="16" t="str">
        <f>IF(AND($C35="",$E35=""),"",IF($C35&gt;$E35,"○",IF($C35=$E35,"△",IF($C35&lt;$E35,"●"))))</f>
        <v>○</v>
      </c>
      <c r="E35" s="17">
        <f>IF(AND($X$7=""),"",$X$7)</f>
        <v>0</v>
      </c>
      <c r="F35" s="12">
        <f>IF(AND(Z$11=""),"",Z$11)</f>
        <v>0</v>
      </c>
      <c r="G35" s="16" t="str">
        <f>IF(AND($F35="",$H35=""),"",IF($F35&gt;$H35,"○",IF($F35=$H35,"△",IF($F35&lt;$H35,"●"))))</f>
        <v>●</v>
      </c>
      <c r="H35" s="17">
        <f>IF(AND(X$11=""),"",X$11)</f>
        <v>5</v>
      </c>
      <c r="I35" s="12">
        <f>IF(AND($Z$15=""),"",$Z$15)</f>
        <v>2</v>
      </c>
      <c r="J35" s="16" t="str">
        <f>IF(AND($I35="",$K35=""),"",IF($I35&gt;$K35,"○",IF($I35=$K35,"△",IF($I35&lt;$K35,"●"))))</f>
        <v>△</v>
      </c>
      <c r="K35" s="17">
        <f>IF(AND($X$15=""),"",$X$15)</f>
        <v>2</v>
      </c>
      <c r="L35" s="12">
        <f>IF(AND($Z$19=""),"",$Z$19)</f>
        <v>2</v>
      </c>
      <c r="M35" s="16" t="str">
        <f>IF(AND($L35="",$N35=""),"",IF($L35&gt;$N35,"○",IF($L35=$N35,"△",IF($L35&lt;$N35,"●"))))</f>
        <v>○</v>
      </c>
      <c r="N35" s="17">
        <f>IF(AND($X$19=""),"",$X$19)</f>
        <v>1</v>
      </c>
      <c r="O35" s="12">
        <f>IF(AND($Z$23=""),"",$Z$23)</f>
        <v>3</v>
      </c>
      <c r="P35" s="16" t="str">
        <f>IF(AND($O35="",$Q35=""),"",IF($O35&gt;$Q35,"○",IF($O35=$Q35,"△",IF($O35&lt;$Q35,"●"))))</f>
        <v>○</v>
      </c>
      <c r="Q35" s="17">
        <f>IF(AND($X$23=""),"",$X$23)</f>
        <v>1</v>
      </c>
      <c r="R35" s="12">
        <f>IF(AND($Z$27=""),"",$Z$27)</f>
        <v>5</v>
      </c>
      <c r="S35" s="16" t="str">
        <f>IF(AND($R35="",$T35=""),"",IF($R35&gt;$T35,"○",IF($R35=$T35,"△",IF($R35&lt;$T35,"●"))))</f>
        <v>○</v>
      </c>
      <c r="T35" s="17">
        <f>IF(AND($X$27=""),"",$X$27)</f>
        <v>0</v>
      </c>
      <c r="U35" s="12">
        <f>IF(AND($Z$31=""),"",$Z$31)</f>
        <v>0</v>
      </c>
      <c r="V35" s="16" t="str">
        <f>IF(AND($U35="",$W35=""),"",IF($U35&gt;$W35,"○",IF($U35=$W35,"△",IF($U35&lt;$W35,"●"))))</f>
        <v>●</v>
      </c>
      <c r="W35" s="17">
        <f>IF(AND($X$31=""),"",$X$31)</f>
        <v>1</v>
      </c>
      <c r="X35" s="604"/>
      <c r="Y35" s="605"/>
      <c r="Z35" s="606"/>
      <c r="AA35" s="12">
        <v>6</v>
      </c>
      <c r="AB35" s="16" t="str">
        <f>IF(AND($AA35="",$AC35=""),"",IF($AA35&gt;$AC35,"○",IF($AA35=$AC35,"△",IF($AA35&lt;$AC35,"●"))))</f>
        <v>○</v>
      </c>
      <c r="AC35" s="17">
        <v>0</v>
      </c>
      <c r="AD35" s="28">
        <v>12</v>
      </c>
      <c r="AE35" s="29" t="str">
        <f>IF(AND($AD35="",$AF35=""),"",IF($AD35&gt;$AF35,"○",IF($AD35=$AF35,"△",IF($AD35&lt;$AF35,"●"))))</f>
        <v>○</v>
      </c>
      <c r="AF35" s="30">
        <v>0</v>
      </c>
      <c r="AG35" s="615"/>
      <c r="AH35" s="615"/>
      <c r="AI35" s="615"/>
      <c r="AJ35" s="615"/>
      <c r="AK35" s="615"/>
      <c r="AL35" s="615"/>
      <c r="AM35" s="615"/>
      <c r="AN35" s="615"/>
      <c r="AO35" s="618"/>
      <c r="AP35" s="13">
        <f>COUNTIF(C35:AF35,"○")*3</f>
        <v>18</v>
      </c>
      <c r="AQ35" s="13">
        <f>COUNTIF(C35:AF35,"△")*1</f>
        <v>1</v>
      </c>
      <c r="AR35" s="13">
        <f>COUNTIF(C35:AF35,"●")*0</f>
        <v>0</v>
      </c>
      <c r="AS35" s="14" t="str">
        <f>B32</f>
        <v>清瀬蹴楽FC</v>
      </c>
      <c r="AT35" s="14"/>
      <c r="AU35" s="6"/>
      <c r="AV35" s="619"/>
    </row>
    <row r="36" spans="1:48" ht="19.5" customHeight="1">
      <c r="A36" s="592">
        <v>9</v>
      </c>
      <c r="B36" s="595" t="s">
        <v>620</v>
      </c>
      <c r="C36" s="625">
        <f>IF(AND($AA$4=""),"",$AA$4)</f>
        <v>42924</v>
      </c>
      <c r="D36" s="626"/>
      <c r="E36" s="627"/>
      <c r="F36" s="625">
        <f>IF(AND($AA$8=""),"",$AA$8)</f>
        <v>43002</v>
      </c>
      <c r="G36" s="626"/>
      <c r="H36" s="627"/>
      <c r="I36" s="625">
        <f>IF(AND($AA$12=""),"",$AA$12)</f>
        <v>42931</v>
      </c>
      <c r="J36" s="626"/>
      <c r="K36" s="627"/>
      <c r="L36" s="625">
        <f>IF(AND($AA$16=""),"",$AA$16)</f>
        <v>43002</v>
      </c>
      <c r="M36" s="626"/>
      <c r="N36" s="627"/>
      <c r="O36" s="625">
        <f>IF(AND($AA$20=""),"",$AA$20)</f>
        <v>42931</v>
      </c>
      <c r="P36" s="626"/>
      <c r="Q36" s="627"/>
      <c r="R36" s="625">
        <f>IF(AND($AA$24=""),"",$AA$24)</f>
        <v>42953</v>
      </c>
      <c r="S36" s="626"/>
      <c r="T36" s="627"/>
      <c r="U36" s="625">
        <f>IF(AND($AA$28=""),"",$AA$28)</f>
        <v>42953</v>
      </c>
      <c r="V36" s="626"/>
      <c r="W36" s="627"/>
      <c r="X36" s="625">
        <f>IF(AND($AA$32=""),"",$AA$32)</f>
        <v>43015</v>
      </c>
      <c r="Y36" s="626"/>
      <c r="Z36" s="627"/>
      <c r="AA36" s="598"/>
      <c r="AB36" s="599"/>
      <c r="AC36" s="600"/>
      <c r="AD36" s="646">
        <v>42924</v>
      </c>
      <c r="AE36" s="647"/>
      <c r="AF36" s="648"/>
      <c r="AG36" s="613">
        <f>IF(AND($D39="",$G39="",$J39="",$M39="",$P39="",$S39="",$V39="",$Y39="",$AB39="",$AE39=""),"",SUM((COUNTIF($C39:$AF39,"○")),(COUNTIF($C39:$AF39,"●")),(COUNTIF($C39:$AF39,"△"))))</f>
        <v>9</v>
      </c>
      <c r="AH36" s="613">
        <f>IF(AND($D39="",$G39="",$J39="",$M39="",$P39="",$S39="",$V39="",$Y39="",$AB39="",$AE39=""),"",SUM($AP39:$AR39))-2</f>
        <v>-1</v>
      </c>
      <c r="AI36" s="613">
        <f>IF(AND($D39="",$G39="",$J39="",$J39="",$M39="",$P39="",$S39="",$V39="",$Y39="",$AB39="",$AE39=""),"",COUNTIF(C39:AF39,"○"))</f>
        <v>0</v>
      </c>
      <c r="AJ36" s="613">
        <f>IF(AND($D39="",$G39="",$J39="",$J39="",$M39="",$P39="",$S39="",$V39="",$Y39="",$AB39="",$AE39=""),"",COUNTIF(C39:AF39,"●"))</f>
        <v>8</v>
      </c>
      <c r="AK36" s="613">
        <f>IF(AND($D39="",$G39="",$J39="",$J39="",$M39="",$P39="",$S39="",$V39="",$Y39="",$AB39="",$AE39=""),"",COUNTIF(C39:AF39,"△"))</f>
        <v>1</v>
      </c>
      <c r="AL36" s="613">
        <f>IF(AND($C39="",$F39="",$I39="",$L39="",$O39="",$R39="",$U39="",$X39="",$AA39="",$AD39=""),"",SUM($C39,$F39,$I39,$L39,$O39,$R39,$U39,$X39,$AA39,$AD39))</f>
        <v>6</v>
      </c>
      <c r="AM36" s="613">
        <f>IF(AND($E39="",$H39="",$K39="",$N39="",$Q39="",$T39="",$W39="",$Z39="",$AC39="",$AF39=""),"",SUM($E39,$H39,$K39,$N39,$Q39,$T39,$W39,$Z39,$AC39,$AF39))</f>
        <v>72</v>
      </c>
      <c r="AN36" s="613">
        <f>IF(AND($AL36="",$AM36=""),"",($AL36-$AM36))</f>
        <v>-66</v>
      </c>
      <c r="AO36" s="616">
        <f>IF(AND($AG36=""),"",RANK(AV36,AV$4:AV$43))</f>
        <v>10</v>
      </c>
      <c r="AP36" s="11"/>
      <c r="AQ36" s="11"/>
      <c r="AS36" s="6"/>
      <c r="AT36" s="6"/>
      <c r="AU36" s="6"/>
      <c r="AV36" s="619">
        <f>_xlfn.IFERROR(AH36*1000000+AN36*100+AL36,"")</f>
        <v>-1006594</v>
      </c>
    </row>
    <row r="37" spans="1:48" ht="19.5" customHeight="1">
      <c r="A37" s="593"/>
      <c r="B37" s="596"/>
      <c r="C37" s="632">
        <f>IF(AND($AA$5=""),"",$AA$5)</f>
        <v>0.5</v>
      </c>
      <c r="D37" s="633"/>
      <c r="E37" s="634"/>
      <c r="F37" s="649">
        <f>IF(AND($AA$9=""),"",$AA$9)</f>
        <v>0.4513888888888889</v>
      </c>
      <c r="G37" s="650"/>
      <c r="H37" s="651"/>
      <c r="I37" s="649">
        <f>IF(AND($AA$13=""),"",$AA$13)</f>
        <v>0.5208333333333334</v>
      </c>
      <c r="J37" s="650"/>
      <c r="K37" s="651"/>
      <c r="L37" s="649">
        <f>IF(AND($AA$17=""),"",$AA$17)</f>
        <v>0.5555555555555556</v>
      </c>
      <c r="M37" s="650"/>
      <c r="N37" s="651"/>
      <c r="O37" s="649">
        <f>IF(AND($AA$21=""),"",$AA$21)</f>
        <v>0.6458333333333334</v>
      </c>
      <c r="P37" s="650"/>
      <c r="Q37" s="651"/>
      <c r="R37" s="649">
        <f>IF(AND($AA$25=""),"",$AA$25)</f>
        <v>0.5625</v>
      </c>
      <c r="S37" s="650"/>
      <c r="T37" s="651"/>
      <c r="U37" s="649">
        <f>IF(AND($AA$29=""),"",$AA$29)</f>
        <v>0.6458333333333334</v>
      </c>
      <c r="V37" s="650"/>
      <c r="W37" s="651"/>
      <c r="X37" s="649">
        <f>IF(AND($AA$33=""),"",$AA$33)</f>
        <v>0.625</v>
      </c>
      <c r="Y37" s="650"/>
      <c r="Z37" s="651"/>
      <c r="AA37" s="601"/>
      <c r="AB37" s="602"/>
      <c r="AC37" s="603"/>
      <c r="AD37" s="640">
        <v>0.5694444444444444</v>
      </c>
      <c r="AE37" s="641"/>
      <c r="AF37" s="642"/>
      <c r="AG37" s="614"/>
      <c r="AH37" s="614"/>
      <c r="AI37" s="614"/>
      <c r="AJ37" s="614"/>
      <c r="AK37" s="614"/>
      <c r="AL37" s="614"/>
      <c r="AM37" s="614"/>
      <c r="AN37" s="614"/>
      <c r="AO37" s="617"/>
      <c r="AP37" s="11"/>
      <c r="AQ37" s="11"/>
      <c r="AS37" s="6"/>
      <c r="AT37" s="6"/>
      <c r="AU37" s="6"/>
      <c r="AV37" s="619"/>
    </row>
    <row r="38" spans="1:48" ht="19.5" customHeight="1">
      <c r="A38" s="593"/>
      <c r="B38" s="596"/>
      <c r="C38" s="629" t="str">
        <f>IF(AND($AA$6=""),"",$AA$6)</f>
        <v>内山B</v>
      </c>
      <c r="D38" s="630"/>
      <c r="E38" s="631"/>
      <c r="F38" s="643" t="str">
        <f>IF(AND($AA$10=""),"",$AA$10)</f>
        <v>学大附属小</v>
      </c>
      <c r="G38" s="644"/>
      <c r="H38" s="645"/>
      <c r="I38" s="643" t="str">
        <f>IF(AND($AA$14=""),"",$AA$14)</f>
        <v>南町G</v>
      </c>
      <c r="J38" s="644"/>
      <c r="K38" s="645"/>
      <c r="L38" s="643" t="str">
        <f>IF(AND($AA$18=""),"",$AA$18)</f>
        <v>学大附属小</v>
      </c>
      <c r="M38" s="644"/>
      <c r="N38" s="645"/>
      <c r="O38" s="643" t="str">
        <f>IF(AND($AA$22=""),"",$AA$22)</f>
        <v>南町G</v>
      </c>
      <c r="P38" s="644"/>
      <c r="Q38" s="645"/>
      <c r="R38" s="643" t="str">
        <f>IF(AND($AA$26=""),"",$AA$26)</f>
        <v>学大附属小</v>
      </c>
      <c r="S38" s="644"/>
      <c r="T38" s="645"/>
      <c r="U38" s="643" t="str">
        <f>IF(AND($AA$30=""),"",$AA$30)</f>
        <v>学大附属小</v>
      </c>
      <c r="V38" s="644"/>
      <c r="W38" s="645"/>
      <c r="X38" s="643" t="str">
        <f>IF(AND($AA$34=""),"",$AA$34)</f>
        <v>向台G</v>
      </c>
      <c r="Y38" s="644"/>
      <c r="Z38" s="645"/>
      <c r="AA38" s="601"/>
      <c r="AB38" s="602"/>
      <c r="AC38" s="603"/>
      <c r="AD38" s="652" t="s">
        <v>610</v>
      </c>
      <c r="AE38" s="653"/>
      <c r="AF38" s="654"/>
      <c r="AG38" s="614"/>
      <c r="AH38" s="614"/>
      <c r="AI38" s="614"/>
      <c r="AJ38" s="614"/>
      <c r="AK38" s="614"/>
      <c r="AL38" s="614"/>
      <c r="AM38" s="614"/>
      <c r="AN38" s="614"/>
      <c r="AO38" s="617"/>
      <c r="AP38" s="11"/>
      <c r="AQ38" s="11"/>
      <c r="AS38" s="6"/>
      <c r="AT38" s="6"/>
      <c r="AU38" s="6"/>
      <c r="AV38" s="619"/>
    </row>
    <row r="39" spans="1:48" ht="24" customHeight="1">
      <c r="A39" s="594"/>
      <c r="B39" s="597"/>
      <c r="C39" s="12">
        <f>IF(AND($AC$7=""),"",$AC$7)</f>
        <v>2</v>
      </c>
      <c r="D39" s="16" t="str">
        <f>IF(AND($C39="",$E39=""),"",IF($C39&gt;$E39,"○",IF($C39=$E39,"△",IF($C39&lt;$E39,"●"))))</f>
        <v>●</v>
      </c>
      <c r="E39" s="17">
        <f>IF(AND($AA$7=""),"",$AA$7)</f>
        <v>10</v>
      </c>
      <c r="F39" s="12">
        <f>IF(AND(AC$11=""),"",AC$11)</f>
        <v>0</v>
      </c>
      <c r="G39" s="16" t="str">
        <f>IF(AND($F39="",$H39=""),"",IF($F39&gt;$H39,"○",IF($F39=$H39,"△",IF($F39&lt;$H39,"●"))))</f>
        <v>●</v>
      </c>
      <c r="H39" s="17">
        <f>IF(AND(AA$11=""),"",AA$11)</f>
        <v>16</v>
      </c>
      <c r="I39" s="581">
        <f>IF(AND($AC$15=""),"",$AC$15)</f>
        <v>0</v>
      </c>
      <c r="J39" s="582" t="str">
        <f>IF(AND($I39="",$K39=""),"",IF($I39&gt;$K39,"○",IF($I39=$K39,"△",IF($I39&lt;$K39,"●"))))</f>
        <v>●</v>
      </c>
      <c r="K39" s="583">
        <f>IF(AND($AA$15=""),"",$AA$15)</f>
        <v>3</v>
      </c>
      <c r="L39" s="12">
        <f>IF(AND($AC$19=""),"",$AC$19)</f>
        <v>0</v>
      </c>
      <c r="M39" s="16" t="str">
        <f>IF(AND($L39="",$N39=""),"",IF($L39&gt;$N39,"○",IF($L39=$N39,"△",IF($L39&lt;$N39,"●"))))</f>
        <v>●</v>
      </c>
      <c r="N39" s="17">
        <f>IF(AND($AA$19=""),"",$AA$19)</f>
        <v>11</v>
      </c>
      <c r="O39" s="581">
        <f>IF(AND($AC$23=""),"",$AC$23)</f>
        <v>0</v>
      </c>
      <c r="P39" s="582" t="str">
        <f>IF(AND($O39="",$Q39=""),"",IF($O39&gt;$Q39,"○",IF($O39=$Q39,"△",IF($O39&lt;$Q39,"●"))))</f>
        <v>●</v>
      </c>
      <c r="Q39" s="583">
        <f>IF(AND($AA$23=""),"",$AA$23)</f>
        <v>3</v>
      </c>
      <c r="R39" s="12">
        <f>IF(AND($AC$27=""),"",$AC$27)</f>
        <v>0</v>
      </c>
      <c r="S39" s="16" t="str">
        <f>IF(AND($R39="",$T39=""),"",IF($R39&gt;$T39,"○",IF($R39=$T39,"△",IF($R39&lt;$T39,"●"))))</f>
        <v>●</v>
      </c>
      <c r="T39" s="17">
        <f>IF(AND($AA$27=""),"",$AA$27)</f>
        <v>6</v>
      </c>
      <c r="U39" s="12">
        <f>IF(AND($AC$31=""),"",$AC$31)</f>
        <v>0</v>
      </c>
      <c r="V39" s="16" t="str">
        <f>IF(AND($U39="",$W39=""),"",IF($U39&gt;$W39,"○",IF($U39=$W39,"△",IF($U39&lt;$W39,"●"))))</f>
        <v>●</v>
      </c>
      <c r="W39" s="17">
        <f>IF(AND($AA$31=""),"",$AA$31)</f>
        <v>13</v>
      </c>
      <c r="X39" s="12">
        <f>IF(AND($AC$35=""),"",$AC$35)</f>
        <v>0</v>
      </c>
      <c r="Y39" s="16" t="str">
        <f>IF(AND($X39="",$Z39=""),"",IF($X39&gt;$Z39,"○",IF($X39=$Z39,"△",IF($X39&lt;$Z39,"●"))))</f>
        <v>●</v>
      </c>
      <c r="Z39" s="17">
        <f>IF(AND($AA$35=""),"",$AA$35)</f>
        <v>6</v>
      </c>
      <c r="AA39" s="604"/>
      <c r="AB39" s="605"/>
      <c r="AC39" s="606"/>
      <c r="AD39" s="28">
        <v>4</v>
      </c>
      <c r="AE39" s="29" t="str">
        <f>IF(AND($AD39="",$AF39=""),"",IF($AD39&gt;$AF39,"○",IF($AD39=$AF39,"△",IF($AD39&lt;$AF39,"●"))))</f>
        <v>△</v>
      </c>
      <c r="AF39" s="30">
        <v>4</v>
      </c>
      <c r="AG39" s="615"/>
      <c r="AH39" s="615"/>
      <c r="AI39" s="615"/>
      <c r="AJ39" s="615"/>
      <c r="AK39" s="615"/>
      <c r="AL39" s="615"/>
      <c r="AM39" s="615"/>
      <c r="AN39" s="615"/>
      <c r="AO39" s="618"/>
      <c r="AP39" s="13">
        <f>COUNTIF(C39:AF39,"○")*3</f>
        <v>0</v>
      </c>
      <c r="AQ39" s="13">
        <f>COUNTIF(C39:AF39,"△")*1</f>
        <v>1</v>
      </c>
      <c r="AR39" s="13">
        <f>COUNTIF(C39:AF39,"●")*0</f>
        <v>0</v>
      </c>
      <c r="AS39" s="14" t="str">
        <f>B36</f>
        <v>FC保谷</v>
      </c>
      <c r="AT39" s="14"/>
      <c r="AU39" s="6"/>
      <c r="AV39" s="619"/>
    </row>
    <row r="40" spans="1:48" ht="19.5" customHeight="1">
      <c r="A40" s="655">
        <v>10</v>
      </c>
      <c r="B40" s="595" t="s">
        <v>621</v>
      </c>
      <c r="C40" s="625">
        <f>IF(AND($AD$4=""),"",$AD$4)</f>
        <v>42924</v>
      </c>
      <c r="D40" s="626"/>
      <c r="E40" s="627"/>
      <c r="F40" s="625">
        <f>IF(AND($AD$8=""),"",$AD$8)</f>
        <v>42931</v>
      </c>
      <c r="G40" s="626"/>
      <c r="H40" s="627"/>
      <c r="I40" s="625">
        <f>IF(AND($AD$12=""),"",$AD$12)</f>
        <v>42994</v>
      </c>
      <c r="J40" s="626"/>
      <c r="K40" s="627"/>
      <c r="L40" s="625">
        <f>IF(AND($AD$16=""),"",$AD$16)</f>
        <v>42939</v>
      </c>
      <c r="M40" s="626"/>
      <c r="N40" s="627"/>
      <c r="O40" s="625">
        <f>IF(AND($AD$20=""),"",$AD$20)</f>
        <v>42931</v>
      </c>
      <c r="P40" s="626"/>
      <c r="Q40" s="627"/>
      <c r="R40" s="625">
        <f>IF(AND($AD$24=""),"",$AD$24)</f>
        <v>42994</v>
      </c>
      <c r="S40" s="626"/>
      <c r="T40" s="627"/>
      <c r="U40" s="625">
        <f>IF(AND($AD$28=""),"",$AD$28)</f>
        <v>43002</v>
      </c>
      <c r="V40" s="626"/>
      <c r="W40" s="627"/>
      <c r="X40" s="625">
        <f>IF(AND($AD$32=""),"",$AD$32)</f>
        <v>43002</v>
      </c>
      <c r="Y40" s="626"/>
      <c r="Z40" s="627"/>
      <c r="AA40" s="625">
        <f>IF(AND($AD$36=""),"",$AD$36)</f>
        <v>42924</v>
      </c>
      <c r="AB40" s="626"/>
      <c r="AC40" s="627"/>
      <c r="AD40" s="598"/>
      <c r="AE40" s="599"/>
      <c r="AF40" s="600"/>
      <c r="AG40" s="613">
        <f>IF(AND($D43="",$G43="",$J43="",$M43="",$P43="",$S43="",$V43="",$Y43="",$AB43="",$AE43=""),"",SUM((COUNTIF($C43:$AF43,"○")),(COUNTIF($C43:$AF43,"●")),(COUNTIF($C43:$AF43,"△"))))</f>
        <v>9</v>
      </c>
      <c r="AH40" s="613">
        <f>IF(AND($D43="",$G43="",$J43="",$M43="",$P43="",$S43="",$V43="",$Y43="",$AB43="",$AE43=""),"",SUM($AP43:$AR43))-1</f>
        <v>0</v>
      </c>
      <c r="AI40" s="613">
        <f>IF(AND($D43="",$G43="",$J43="",$J43="",$M43="",$P43="",$S43="",$V43="",$Y43="",$AB43="",$AE43=""),"",COUNTIF(C43:AF43,"○"))</f>
        <v>0</v>
      </c>
      <c r="AJ40" s="613">
        <f>IF(AND($D43="",$G43="",$J43="",$J43="",$M43="",$P43="",$S43="",$V43="",$Y43="",$AB43="",$AE43=""),"",COUNTIF(C43:AF43,"●"))</f>
        <v>8</v>
      </c>
      <c r="AK40" s="613">
        <f>IF(AND($D43="",$G43="",$J43="",$J43="",$M43="",$P43="",$S43="",$V43="",$Y43="",$AB43="",$AE43=""),"",COUNTIF(C43:AF43,"△"))</f>
        <v>1</v>
      </c>
      <c r="AL40" s="613">
        <f>IF(AND($C43="",$F43="",$I43="",$L43="",$O43="",$R43="",$U43="",$X43="",$AA43="",$AD43=""),"",SUM($C43,$F43,$I43,$L43,$O43,$R43,$U43,$X43,$AA43,$AD43))</f>
        <v>5</v>
      </c>
      <c r="AM40" s="613">
        <f>IF(AND($E43="",$H43="",$K43="",$N43="",$Q43="",$T43="",$W43="",$Z43="",$AC43="",$AF43=""),"",SUM($E43,$H43,$K43,$N43,$Q43,$T43,$W43,$Z43,$AC43,$AF43))</f>
        <v>89</v>
      </c>
      <c r="AN40" s="613">
        <f>IF(AND($AL40="",$AM40=""),"",($AL40-$AM40))</f>
        <v>-84</v>
      </c>
      <c r="AO40" s="616">
        <f>IF(AND($AG40=""),"",RANK(AV40,AV$4:AV$43))</f>
        <v>9</v>
      </c>
      <c r="AP40" s="11"/>
      <c r="AQ40" s="11"/>
      <c r="AS40" s="6"/>
      <c r="AT40" s="6"/>
      <c r="AU40" s="6"/>
      <c r="AV40" s="619">
        <f>_xlfn.IFERROR(AH40*1000000+AN40*100+AL40,"")</f>
        <v>-8395</v>
      </c>
    </row>
    <row r="41" spans="1:48" ht="19.5" customHeight="1">
      <c r="A41" s="656"/>
      <c r="B41" s="596"/>
      <c r="C41" s="632">
        <f>IF(AND($AD$5=""),"",$AD$5)</f>
        <v>0.4305555555555556</v>
      </c>
      <c r="D41" s="633"/>
      <c r="E41" s="634"/>
      <c r="F41" s="632">
        <f>IF(AND($AD$9=""),"",$AD$9)</f>
        <v>0.6875</v>
      </c>
      <c r="G41" s="633"/>
      <c r="H41" s="634"/>
      <c r="I41" s="632">
        <f>IF(AND($AD$13=""),"",$AD$13)</f>
        <v>0.6458333333333334</v>
      </c>
      <c r="J41" s="633"/>
      <c r="K41" s="634"/>
      <c r="L41" s="632">
        <f>IF(AND($AD$17=""),"",$AD$17)</f>
        <v>0.5208333333333334</v>
      </c>
      <c r="M41" s="633"/>
      <c r="N41" s="634"/>
      <c r="O41" s="632">
        <f>IF(AND($AD$21=""),"",$AD$21)</f>
        <v>0.5625</v>
      </c>
      <c r="P41" s="633"/>
      <c r="Q41" s="634"/>
      <c r="R41" s="632">
        <f>IF(AND($AD$25=""),"",$AD$25)</f>
        <v>0.6041666666666666</v>
      </c>
      <c r="S41" s="633"/>
      <c r="T41" s="634"/>
      <c r="U41" s="632">
        <f>IF(AND($AD$29=""),"",$AD$29)</f>
        <v>0.5208333333333334</v>
      </c>
      <c r="V41" s="633"/>
      <c r="W41" s="634"/>
      <c r="X41" s="632">
        <f>IF(AND($AD$33=""),"",$AD$33)</f>
        <v>0.5972222222222222</v>
      </c>
      <c r="Y41" s="633"/>
      <c r="Z41" s="634"/>
      <c r="AA41" s="632">
        <f>IF(AND($AD$37=""),"",$AD$37)</f>
        <v>0.5694444444444444</v>
      </c>
      <c r="AB41" s="633"/>
      <c r="AC41" s="634"/>
      <c r="AD41" s="601"/>
      <c r="AE41" s="602"/>
      <c r="AF41" s="603"/>
      <c r="AG41" s="614"/>
      <c r="AH41" s="614"/>
      <c r="AI41" s="614"/>
      <c r="AJ41" s="614"/>
      <c r="AK41" s="614"/>
      <c r="AL41" s="614"/>
      <c r="AM41" s="614"/>
      <c r="AN41" s="614"/>
      <c r="AO41" s="617"/>
      <c r="AP41" s="11"/>
      <c r="AQ41" s="11"/>
      <c r="AS41" s="6"/>
      <c r="AT41" s="6"/>
      <c r="AU41" s="6"/>
      <c r="AV41" s="619"/>
    </row>
    <row r="42" spans="1:48" ht="19.5" customHeight="1">
      <c r="A42" s="656"/>
      <c r="B42" s="596"/>
      <c r="C42" s="629" t="str">
        <f>IF(AND($AD$6=""),"",$AD$6)</f>
        <v>内山B</v>
      </c>
      <c r="D42" s="630"/>
      <c r="E42" s="631"/>
      <c r="F42" s="629" t="str">
        <f>IF(AND($AD$10=""),"",$AD$10)</f>
        <v>南町G</v>
      </c>
      <c r="G42" s="630"/>
      <c r="H42" s="631"/>
      <c r="I42" s="629" t="str">
        <f>IF(AND($AD$14=""),"",$AD$14)</f>
        <v>学大附属小</v>
      </c>
      <c r="J42" s="630"/>
      <c r="K42" s="631"/>
      <c r="L42" s="629" t="str">
        <f>IF(AND($AD$18=""),"",$AD$18)</f>
        <v>学大附属小</v>
      </c>
      <c r="M42" s="630"/>
      <c r="N42" s="631"/>
      <c r="O42" s="629" t="str">
        <f>IF(AND($AD$22=""),"",$AD$22)</f>
        <v>南町G</v>
      </c>
      <c r="P42" s="630"/>
      <c r="Q42" s="631"/>
      <c r="R42" s="629" t="str">
        <f>IF(AND($AD$26=""),"",$AD$26)</f>
        <v>学大附属小</v>
      </c>
      <c r="S42" s="630"/>
      <c r="T42" s="631"/>
      <c r="U42" s="629" t="str">
        <f>IF(AND($AD$30=""),"",$AD$30)</f>
        <v>学大附属小</v>
      </c>
      <c r="V42" s="630"/>
      <c r="W42" s="631"/>
      <c r="X42" s="629" t="str">
        <f>IF(AND($AD$34=""),"",$AD$34)</f>
        <v>学大附属小</v>
      </c>
      <c r="Y42" s="630"/>
      <c r="Z42" s="631"/>
      <c r="AA42" s="629" t="str">
        <f>IF(AND($AD$38=""),"",$AD$38)</f>
        <v>内山B</v>
      </c>
      <c r="AB42" s="630"/>
      <c r="AC42" s="631"/>
      <c r="AD42" s="601"/>
      <c r="AE42" s="602"/>
      <c r="AF42" s="603"/>
      <c r="AG42" s="614"/>
      <c r="AH42" s="614"/>
      <c r="AI42" s="614"/>
      <c r="AJ42" s="614"/>
      <c r="AK42" s="614"/>
      <c r="AL42" s="614"/>
      <c r="AM42" s="614"/>
      <c r="AN42" s="614"/>
      <c r="AO42" s="617"/>
      <c r="AP42" s="11"/>
      <c r="AQ42" s="11"/>
      <c r="AS42" s="6"/>
      <c r="AT42" s="6"/>
      <c r="AU42" s="6"/>
      <c r="AV42" s="619"/>
    </row>
    <row r="43" spans="1:48" ht="24" customHeight="1">
      <c r="A43" s="657"/>
      <c r="B43" s="597"/>
      <c r="C43" s="12">
        <f>IF(AND($AF$7=""),"",$AF$7)</f>
        <v>1</v>
      </c>
      <c r="D43" s="16" t="str">
        <f>IF(AND($C43="",$E43=""),"",IF($C43&gt;$E43,"○",IF($C43=$E43,"△",IF($C43&lt;$E43,"●"))))</f>
        <v>●</v>
      </c>
      <c r="E43" s="17">
        <f>IF(AND($AD$7=""),"",$AD$7)</f>
        <v>13</v>
      </c>
      <c r="F43" s="12">
        <f>IF(AND(AF$11=""),"",AF$11)</f>
        <v>0</v>
      </c>
      <c r="G43" s="16" t="str">
        <f>IF(AND($F43="",$H43=""),"",IF($F43&gt;$H43,"○",IF($F43=$H43,"△",IF($F43&lt;$H43,"●"))))</f>
        <v>●</v>
      </c>
      <c r="H43" s="17">
        <f>IF(AND(AD$11=""),"",AD$11)</f>
        <v>16</v>
      </c>
      <c r="I43" s="12">
        <f>IF(AND($AF$15=""),"",$AF$15)</f>
        <v>0</v>
      </c>
      <c r="J43" s="16" t="str">
        <f>IF(AND($I43="",$K43=""),"",IF($I43&gt;$K43,"○",IF($I43=$K43,"△",IF($I43&lt;$K43,"●"))))</f>
        <v>●</v>
      </c>
      <c r="K43" s="17">
        <f>IF(AND($AD$15=""),"",$AD$15)</f>
        <v>7</v>
      </c>
      <c r="L43" s="581">
        <f>IF(AND($AF$19=""),"",$AF$19)</f>
        <v>0</v>
      </c>
      <c r="M43" s="582" t="str">
        <f>IF(AND($L43="",$N43=""),"",IF($L43&gt;$N43,"○",IF($L43=$N43,"△",IF($L43&lt;$N43,"●"))))</f>
        <v>●</v>
      </c>
      <c r="N43" s="583">
        <f>IF(AND($AD$19=""),"",$AD$19)</f>
        <v>3</v>
      </c>
      <c r="O43" s="12">
        <f>IF(AND($AF$23=""),"",$AF$23)</f>
        <v>0</v>
      </c>
      <c r="P43" s="16" t="str">
        <f>IF(AND($O43="",$Q43=""),"",IF($O43&gt;$Q43,"○",IF($O43=$Q43,"△",IF($O43&lt;$Q43,"●"))))</f>
        <v>●</v>
      </c>
      <c r="Q43" s="17">
        <f>IF(AND($AD$23=""),"",$AD$23)</f>
        <v>12</v>
      </c>
      <c r="R43" s="12">
        <f>IF(AND($AF$27=""),"",$AF$27)</f>
        <v>0</v>
      </c>
      <c r="S43" s="16" t="str">
        <f>IF(AND($R43="",$T43=""),"",IF($R43&gt;$T43,"○",IF($R43=$T43,"△",IF($R43&lt;$T43,"●"))))</f>
        <v>●</v>
      </c>
      <c r="T43" s="17">
        <f>IF(AND($AD$27=""),"",$AD$27)</f>
        <v>13</v>
      </c>
      <c r="U43" s="12">
        <f>IF(AND($AF$31=""),"",$AF$31)</f>
        <v>0</v>
      </c>
      <c r="V43" s="16" t="str">
        <f>IF(AND($U43="",$W43=""),"",IF($U43&gt;$W43,"○",IF($U43=$W43,"△",IF($U43&lt;$W43,"●"))))</f>
        <v>●</v>
      </c>
      <c r="W43" s="17">
        <f>IF(AND($AD$31=""),"",$AD$31)</f>
        <v>9</v>
      </c>
      <c r="X43" s="12">
        <f>IF(AND($AF$35=""),"",$AF$35)</f>
        <v>0</v>
      </c>
      <c r="Y43" s="16" t="str">
        <f>IF(AND($X43="",$Z43=""),"",IF($X43&gt;$Z43,"○",IF($X43=$Z43,"△",IF($X43&lt;$Z43,"●"))))</f>
        <v>●</v>
      </c>
      <c r="Z43" s="17">
        <f>IF(AND($AD$35=""),"",$AD$35)</f>
        <v>12</v>
      </c>
      <c r="AA43" s="12">
        <f>IF(AND($AF$39=""),"",$AF$39)</f>
        <v>4</v>
      </c>
      <c r="AB43" s="16" t="str">
        <f>IF(AND($AA43="",$AC43=""),"",IF($AA43&gt;$AC43,"○",IF($AA43=$AC43,"△",IF($AA43&lt;$AC43,"●"))))</f>
        <v>△</v>
      </c>
      <c r="AC43" s="17">
        <f>IF(AND($AD$39=""),"",$AD$39)</f>
        <v>4</v>
      </c>
      <c r="AD43" s="604"/>
      <c r="AE43" s="605"/>
      <c r="AF43" s="606"/>
      <c r="AG43" s="615"/>
      <c r="AH43" s="615"/>
      <c r="AI43" s="615"/>
      <c r="AJ43" s="615"/>
      <c r="AK43" s="615"/>
      <c r="AL43" s="615"/>
      <c r="AM43" s="615"/>
      <c r="AN43" s="615"/>
      <c r="AO43" s="618"/>
      <c r="AP43" s="13">
        <f>COUNTIF(C43:AF43,"○")*3</f>
        <v>0</v>
      </c>
      <c r="AQ43" s="13">
        <f>COUNTIF(C43:AF43,"△")*1</f>
        <v>1</v>
      </c>
      <c r="AR43" s="13">
        <f>COUNTIF(C43:AF43,"●")*0</f>
        <v>0</v>
      </c>
      <c r="AS43" s="14" t="str">
        <f>B40</f>
        <v>FC HARAN</v>
      </c>
      <c r="AT43" s="14"/>
      <c r="AU43" s="6"/>
      <c r="AV43" s="619"/>
    </row>
    <row r="44" spans="1:32" ht="14.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33:36" ht="13.5">
      <c r="AG45" s="1">
        <f>SUM(AG4:AG43)</f>
        <v>90</v>
      </c>
      <c r="AI45" s="2">
        <f>ROUND(AG45/90*100,0)</f>
        <v>100</v>
      </c>
      <c r="AJ45" s="1" t="s">
        <v>11</v>
      </c>
    </row>
    <row r="46" spans="33:34" ht="13.5">
      <c r="AG46" s="1">
        <f>(90-AG45)/2</f>
        <v>0</v>
      </c>
      <c r="AH46" s="2" t="s">
        <v>10</v>
      </c>
    </row>
  </sheetData>
  <sheetProtection/>
  <mergeCells count="417">
    <mergeCell ref="AM40:AM43"/>
    <mergeCell ref="U42:W42"/>
    <mergeCell ref="X41:Z41"/>
    <mergeCell ref="AA41:AC41"/>
    <mergeCell ref="X42:Z42"/>
    <mergeCell ref="AA42:AC42"/>
    <mergeCell ref="C42:E42"/>
    <mergeCell ref="F42:H42"/>
    <mergeCell ref="I42:K42"/>
    <mergeCell ref="L42:N42"/>
    <mergeCell ref="O42:Q42"/>
    <mergeCell ref="R42:T42"/>
    <mergeCell ref="AH40:AH43"/>
    <mergeCell ref="AI40:AI43"/>
    <mergeCell ref="AJ40:AJ43"/>
    <mergeCell ref="AK40:AK43"/>
    <mergeCell ref="AL40:AL43"/>
    <mergeCell ref="O40:Q40"/>
    <mergeCell ref="R40:T40"/>
    <mergeCell ref="U40:W40"/>
    <mergeCell ref="X40:Z40"/>
    <mergeCell ref="AA40:AC40"/>
    <mergeCell ref="AN40:AN43"/>
    <mergeCell ref="AO40:AO43"/>
    <mergeCell ref="AV40:AV43"/>
    <mergeCell ref="C41:E41"/>
    <mergeCell ref="F41:H41"/>
    <mergeCell ref="I41:K41"/>
    <mergeCell ref="L41:N41"/>
    <mergeCell ref="O41:Q41"/>
    <mergeCell ref="R41:T41"/>
    <mergeCell ref="AG40:AG43"/>
    <mergeCell ref="X38:Z38"/>
    <mergeCell ref="AD38:AF38"/>
    <mergeCell ref="A40:A43"/>
    <mergeCell ref="B40:B43"/>
    <mergeCell ref="C40:E40"/>
    <mergeCell ref="F40:H40"/>
    <mergeCell ref="I40:K40"/>
    <mergeCell ref="L40:N40"/>
    <mergeCell ref="AD40:AF43"/>
    <mergeCell ref="U41:W41"/>
    <mergeCell ref="O36:Q36"/>
    <mergeCell ref="R36:T36"/>
    <mergeCell ref="U36:W36"/>
    <mergeCell ref="X36:Z36"/>
    <mergeCell ref="AA36:AC39"/>
    <mergeCell ref="AD36:AF36"/>
    <mergeCell ref="U37:W37"/>
    <mergeCell ref="X37:Z37"/>
    <mergeCell ref="R38:T38"/>
    <mergeCell ref="U38:W38"/>
    <mergeCell ref="AO36:AO39"/>
    <mergeCell ref="AV36:AV39"/>
    <mergeCell ref="C37:E37"/>
    <mergeCell ref="F37:H37"/>
    <mergeCell ref="I37:K37"/>
    <mergeCell ref="L37:N37"/>
    <mergeCell ref="O37:Q37"/>
    <mergeCell ref="R37:T37"/>
    <mergeCell ref="AG36:AG39"/>
    <mergeCell ref="AH36:AH39"/>
    <mergeCell ref="C38:E38"/>
    <mergeCell ref="F38:H38"/>
    <mergeCell ref="I38:K38"/>
    <mergeCell ref="L38:N38"/>
    <mergeCell ref="AM36:AM39"/>
    <mergeCell ref="AN36:AN39"/>
    <mergeCell ref="AI36:AI39"/>
    <mergeCell ref="AJ36:AJ39"/>
    <mergeCell ref="AK36:AK39"/>
    <mergeCell ref="AL36:AL39"/>
    <mergeCell ref="U32:W32"/>
    <mergeCell ref="X32:Z35"/>
    <mergeCell ref="AD37:AF37"/>
    <mergeCell ref="O38:Q38"/>
    <mergeCell ref="A36:A39"/>
    <mergeCell ref="B36:B39"/>
    <mergeCell ref="C36:E36"/>
    <mergeCell ref="F36:H36"/>
    <mergeCell ref="I36:K36"/>
    <mergeCell ref="L36:N36"/>
    <mergeCell ref="AI32:AI35"/>
    <mergeCell ref="AJ32:AJ35"/>
    <mergeCell ref="AK32:AK35"/>
    <mergeCell ref="AL32:AL35"/>
    <mergeCell ref="AM32:AM35"/>
    <mergeCell ref="AN32:AN35"/>
    <mergeCell ref="O34:Q34"/>
    <mergeCell ref="R34:T34"/>
    <mergeCell ref="AO32:AO35"/>
    <mergeCell ref="AV32:AV35"/>
    <mergeCell ref="C33:E33"/>
    <mergeCell ref="F33:H33"/>
    <mergeCell ref="I33:K33"/>
    <mergeCell ref="L33:N33"/>
    <mergeCell ref="O33:Q33"/>
    <mergeCell ref="R33:T33"/>
    <mergeCell ref="AA32:AC32"/>
    <mergeCell ref="AD32:AF32"/>
    <mergeCell ref="AG32:AG35"/>
    <mergeCell ref="AH32:AH35"/>
    <mergeCell ref="AD33:AF33"/>
    <mergeCell ref="U34:W34"/>
    <mergeCell ref="AA34:AC34"/>
    <mergeCell ref="AD34:AF34"/>
    <mergeCell ref="U33:W33"/>
    <mergeCell ref="AA33:AC33"/>
    <mergeCell ref="O32:Q32"/>
    <mergeCell ref="R32:T32"/>
    <mergeCell ref="C30:E30"/>
    <mergeCell ref="F30:H30"/>
    <mergeCell ref="I30:K30"/>
    <mergeCell ref="L30:N30"/>
    <mergeCell ref="O30:Q30"/>
    <mergeCell ref="R30:T30"/>
    <mergeCell ref="A32:A35"/>
    <mergeCell ref="B32:B35"/>
    <mergeCell ref="C32:E32"/>
    <mergeCell ref="F32:H32"/>
    <mergeCell ref="I32:K32"/>
    <mergeCell ref="L32:N32"/>
    <mergeCell ref="C34:E34"/>
    <mergeCell ref="F34:H34"/>
    <mergeCell ref="I34:K34"/>
    <mergeCell ref="L34:N34"/>
    <mergeCell ref="O28:Q28"/>
    <mergeCell ref="R28:T28"/>
    <mergeCell ref="U28:W31"/>
    <mergeCell ref="X28:Z28"/>
    <mergeCell ref="AA28:AC28"/>
    <mergeCell ref="AD28:AF28"/>
    <mergeCell ref="X29:Z29"/>
    <mergeCell ref="AA29:AC29"/>
    <mergeCell ref="AA30:AC30"/>
    <mergeCell ref="AD30:AF30"/>
    <mergeCell ref="AG28:AG31"/>
    <mergeCell ref="AH28:AH31"/>
    <mergeCell ref="AI28:AI31"/>
    <mergeCell ref="AJ28:AJ31"/>
    <mergeCell ref="AK28:AK31"/>
    <mergeCell ref="AL28:AL31"/>
    <mergeCell ref="AM28:AM31"/>
    <mergeCell ref="AN28:AN31"/>
    <mergeCell ref="AO28:AO31"/>
    <mergeCell ref="AV28:AV31"/>
    <mergeCell ref="C29:E29"/>
    <mergeCell ref="F29:H29"/>
    <mergeCell ref="I29:K29"/>
    <mergeCell ref="L29:N29"/>
    <mergeCell ref="O29:Q29"/>
    <mergeCell ref="R29:T29"/>
    <mergeCell ref="A28:A31"/>
    <mergeCell ref="B28:B31"/>
    <mergeCell ref="C28:E28"/>
    <mergeCell ref="F28:H28"/>
    <mergeCell ref="I28:K28"/>
    <mergeCell ref="L28:N28"/>
    <mergeCell ref="AD29:AF29"/>
    <mergeCell ref="X30:Z30"/>
    <mergeCell ref="U26:W26"/>
    <mergeCell ref="X26:Z26"/>
    <mergeCell ref="AA26:AC26"/>
    <mergeCell ref="AD26:AF26"/>
    <mergeCell ref="AK24:AK27"/>
    <mergeCell ref="AL24:AL27"/>
    <mergeCell ref="O24:Q24"/>
    <mergeCell ref="R24:T27"/>
    <mergeCell ref="U24:W24"/>
    <mergeCell ref="X24:Z24"/>
    <mergeCell ref="AA24:AC24"/>
    <mergeCell ref="AD24:AF24"/>
    <mergeCell ref="X25:Z25"/>
    <mergeCell ref="AA25:AC25"/>
    <mergeCell ref="C25:E25"/>
    <mergeCell ref="F25:H25"/>
    <mergeCell ref="I25:K25"/>
    <mergeCell ref="L25:N25"/>
    <mergeCell ref="O25:Q25"/>
    <mergeCell ref="U25:W25"/>
    <mergeCell ref="I26:K26"/>
    <mergeCell ref="L26:N26"/>
    <mergeCell ref="AM24:AM27"/>
    <mergeCell ref="AN24:AN27"/>
    <mergeCell ref="AO24:AO27"/>
    <mergeCell ref="AV24:AV27"/>
    <mergeCell ref="AG24:AG27"/>
    <mergeCell ref="AH24:AH27"/>
    <mergeCell ref="AI24:AI27"/>
    <mergeCell ref="AJ24:AJ27"/>
    <mergeCell ref="AD25:AF25"/>
    <mergeCell ref="O26:Q26"/>
    <mergeCell ref="A24:A27"/>
    <mergeCell ref="B24:B27"/>
    <mergeCell ref="C24:E24"/>
    <mergeCell ref="F24:H24"/>
    <mergeCell ref="I24:K24"/>
    <mergeCell ref="L24:N24"/>
    <mergeCell ref="C26:E26"/>
    <mergeCell ref="F26:H26"/>
    <mergeCell ref="AI20:AI23"/>
    <mergeCell ref="AJ20:AJ23"/>
    <mergeCell ref="AK20:AK23"/>
    <mergeCell ref="AL20:AL23"/>
    <mergeCell ref="AM20:AM23"/>
    <mergeCell ref="AN20:AN23"/>
    <mergeCell ref="AO20:AO23"/>
    <mergeCell ref="AV20:AV23"/>
    <mergeCell ref="C21:E21"/>
    <mergeCell ref="F21:H21"/>
    <mergeCell ref="I21:K21"/>
    <mergeCell ref="L21:N21"/>
    <mergeCell ref="R21:T21"/>
    <mergeCell ref="U21:W21"/>
    <mergeCell ref="X21:Z21"/>
    <mergeCell ref="AA21:AC21"/>
    <mergeCell ref="C22:E22"/>
    <mergeCell ref="F22:H22"/>
    <mergeCell ref="I22:K22"/>
    <mergeCell ref="L22:N22"/>
    <mergeCell ref="R22:T22"/>
    <mergeCell ref="U22:W22"/>
    <mergeCell ref="AG20:AG23"/>
    <mergeCell ref="AH20:AH23"/>
    <mergeCell ref="AD21:AF21"/>
    <mergeCell ref="X22:Z22"/>
    <mergeCell ref="AA22:AC22"/>
    <mergeCell ref="AD22:AF22"/>
    <mergeCell ref="X20:Z20"/>
    <mergeCell ref="X17:Z17"/>
    <mergeCell ref="A16:A19"/>
    <mergeCell ref="B16:B19"/>
    <mergeCell ref="I16:K16"/>
    <mergeCell ref="AA20:AC20"/>
    <mergeCell ref="AD20:AF20"/>
    <mergeCell ref="AA18:AC18"/>
    <mergeCell ref="AD18:AF18"/>
    <mergeCell ref="U20:W20"/>
    <mergeCell ref="X18:Z18"/>
    <mergeCell ref="L16:N19"/>
    <mergeCell ref="A20:A23"/>
    <mergeCell ref="B20:B23"/>
    <mergeCell ref="C20:E20"/>
    <mergeCell ref="F20:H20"/>
    <mergeCell ref="I20:K20"/>
    <mergeCell ref="L20:N20"/>
    <mergeCell ref="O20:Q23"/>
    <mergeCell ref="R20:T20"/>
    <mergeCell ref="C16:E16"/>
    <mergeCell ref="F16:H16"/>
    <mergeCell ref="AA17:AC17"/>
    <mergeCell ref="AD17:AF17"/>
    <mergeCell ref="C18:E18"/>
    <mergeCell ref="F18:H18"/>
    <mergeCell ref="I18:K18"/>
    <mergeCell ref="O18:Q18"/>
    <mergeCell ref="R18:T18"/>
    <mergeCell ref="U18:W18"/>
    <mergeCell ref="O16:Q16"/>
    <mergeCell ref="R16:T16"/>
    <mergeCell ref="U16:W16"/>
    <mergeCell ref="X16:Z16"/>
    <mergeCell ref="AA16:AC16"/>
    <mergeCell ref="AD16:AF16"/>
    <mergeCell ref="AG16:AG19"/>
    <mergeCell ref="AH16:AH19"/>
    <mergeCell ref="AI16:AI19"/>
    <mergeCell ref="AJ16:AJ19"/>
    <mergeCell ref="AK16:AK19"/>
    <mergeCell ref="AL16:AL19"/>
    <mergeCell ref="AM16:AM19"/>
    <mergeCell ref="AN16:AN19"/>
    <mergeCell ref="AO16:AO19"/>
    <mergeCell ref="AV16:AV19"/>
    <mergeCell ref="C17:E17"/>
    <mergeCell ref="F17:H17"/>
    <mergeCell ref="I17:K17"/>
    <mergeCell ref="O17:Q17"/>
    <mergeCell ref="R17:T17"/>
    <mergeCell ref="U17:W17"/>
    <mergeCell ref="AI12:AI15"/>
    <mergeCell ref="AJ12:AJ15"/>
    <mergeCell ref="AK12:AK15"/>
    <mergeCell ref="AL12:AL15"/>
    <mergeCell ref="AM12:AM15"/>
    <mergeCell ref="AN12:AN15"/>
    <mergeCell ref="AO12:AO15"/>
    <mergeCell ref="AV12:AV15"/>
    <mergeCell ref="C13:E13"/>
    <mergeCell ref="F13:H13"/>
    <mergeCell ref="L13:N13"/>
    <mergeCell ref="O13:Q13"/>
    <mergeCell ref="R13:T13"/>
    <mergeCell ref="U13:W13"/>
    <mergeCell ref="X13:Z13"/>
    <mergeCell ref="AA13:AC13"/>
    <mergeCell ref="AD10:AF10"/>
    <mergeCell ref="C14:E14"/>
    <mergeCell ref="F14:H14"/>
    <mergeCell ref="L14:N14"/>
    <mergeCell ref="O14:Q14"/>
    <mergeCell ref="R14:T14"/>
    <mergeCell ref="U14:W14"/>
    <mergeCell ref="U12:W12"/>
    <mergeCell ref="X12:Z12"/>
    <mergeCell ref="AD12:AF12"/>
    <mergeCell ref="AG12:AG15"/>
    <mergeCell ref="AH12:AH15"/>
    <mergeCell ref="AD13:AF13"/>
    <mergeCell ref="X14:Z14"/>
    <mergeCell ref="AA14:AC14"/>
    <mergeCell ref="AD14:AF14"/>
    <mergeCell ref="X9:Z9"/>
    <mergeCell ref="A8:A11"/>
    <mergeCell ref="B8:B11"/>
    <mergeCell ref="I8:K8"/>
    <mergeCell ref="L8:N8"/>
    <mergeCell ref="AA12:AC12"/>
    <mergeCell ref="AA10:AC10"/>
    <mergeCell ref="X10:Z10"/>
    <mergeCell ref="A12:A15"/>
    <mergeCell ref="B12:B15"/>
    <mergeCell ref="C12:E12"/>
    <mergeCell ref="F12:H12"/>
    <mergeCell ref="I12:K15"/>
    <mergeCell ref="L12:N12"/>
    <mergeCell ref="O12:Q12"/>
    <mergeCell ref="R12:T12"/>
    <mergeCell ref="C8:E8"/>
    <mergeCell ref="F8:H11"/>
    <mergeCell ref="AA9:AC9"/>
    <mergeCell ref="AD9:AF9"/>
    <mergeCell ref="C10:E10"/>
    <mergeCell ref="I10:K10"/>
    <mergeCell ref="L10:N10"/>
    <mergeCell ref="O10:Q10"/>
    <mergeCell ref="R10:T10"/>
    <mergeCell ref="U10:W10"/>
    <mergeCell ref="O8:Q8"/>
    <mergeCell ref="R8:T8"/>
    <mergeCell ref="U8:W8"/>
    <mergeCell ref="X8:Z8"/>
    <mergeCell ref="AA8:AC8"/>
    <mergeCell ref="AD8:AF8"/>
    <mergeCell ref="AG8:AG11"/>
    <mergeCell ref="AH8:AH11"/>
    <mergeCell ref="AI8:AI11"/>
    <mergeCell ref="AJ8:AJ11"/>
    <mergeCell ref="AK8:AK11"/>
    <mergeCell ref="AL8:AL11"/>
    <mergeCell ref="AM8:AM11"/>
    <mergeCell ref="AN8:AN11"/>
    <mergeCell ref="AO8:AO11"/>
    <mergeCell ref="AV8:AV11"/>
    <mergeCell ref="C9:E9"/>
    <mergeCell ref="I9:K9"/>
    <mergeCell ref="L9:N9"/>
    <mergeCell ref="O9:Q9"/>
    <mergeCell ref="R9:T9"/>
    <mergeCell ref="U9:W9"/>
    <mergeCell ref="AJ4:AJ7"/>
    <mergeCell ref="AK4:AK7"/>
    <mergeCell ref="AL4:AL7"/>
    <mergeCell ref="AM4:AM7"/>
    <mergeCell ref="AN4:AN7"/>
    <mergeCell ref="AO4:AO7"/>
    <mergeCell ref="AV4:AV7"/>
    <mergeCell ref="F5:H5"/>
    <mergeCell ref="I5:K5"/>
    <mergeCell ref="L5:N5"/>
    <mergeCell ref="O5:Q5"/>
    <mergeCell ref="R5:T5"/>
    <mergeCell ref="U5:W5"/>
    <mergeCell ref="X5:Z5"/>
    <mergeCell ref="AA5:AC5"/>
    <mergeCell ref="AD5:AF5"/>
    <mergeCell ref="F6:H6"/>
    <mergeCell ref="I6:K6"/>
    <mergeCell ref="L6:N6"/>
    <mergeCell ref="O6:Q6"/>
    <mergeCell ref="R6:T6"/>
    <mergeCell ref="U6:W6"/>
    <mergeCell ref="AD3:AF3"/>
    <mergeCell ref="A4:A7"/>
    <mergeCell ref="B4:B7"/>
    <mergeCell ref="C4:E7"/>
    <mergeCell ref="F4:H4"/>
    <mergeCell ref="I4:K4"/>
    <mergeCell ref="L4:N4"/>
    <mergeCell ref="O4:Q4"/>
    <mergeCell ref="R4:T4"/>
    <mergeCell ref="U4:W4"/>
    <mergeCell ref="AD4:AF4"/>
    <mergeCell ref="AG4:AG7"/>
    <mergeCell ref="AH4:AH7"/>
    <mergeCell ref="AI4:AI7"/>
    <mergeCell ref="X6:Z6"/>
    <mergeCell ref="AA6:AC6"/>
    <mergeCell ref="AD6:AF6"/>
    <mergeCell ref="X4:Z4"/>
    <mergeCell ref="AA4:AC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s>
  <conditionalFormatting sqref="C4 C3:AF3 F20 F12 I16 I12 F16 F8 L16 I20 L20 R24 O20 U28 C12 C16 C20 C24 X32 AD40 AA36 C28 C32 C36 C40 C8 O24 L24 I24 F24 R28 O28 L28 I28 F28 U32 R32 O32 L32 I32 F32 X36 U36 R36 O36 L36 I36 F36 AA40 X40 U40 R40 O40 L40 I40 F40 C10 C14 F14 C18 F18 I18 C22 L22 I22 F22 F26 I26 L26 O26 C26 F30 I30 L30 O30 R30 C30 F34 I34 L34 O34 R34 U34 C34 F38 I38 L38 O38 R38 U38 X38 C38 F42 I42 L42 O42 R42 U42 X42 AA42 C42">
    <cfRule type="cellIs" priority="78" dxfId="791" operator="equal" stopIfTrue="1">
      <formula>0</formula>
    </cfRule>
  </conditionalFormatting>
  <conditionalFormatting sqref="C9">
    <cfRule type="cellIs" priority="69" dxfId="791" operator="equal" stopIfTrue="1">
      <formula>0</formula>
    </cfRule>
  </conditionalFormatting>
  <conditionalFormatting sqref="C13 F13">
    <cfRule type="cellIs" priority="68" dxfId="791" operator="equal" stopIfTrue="1">
      <formula>0</formula>
    </cfRule>
  </conditionalFormatting>
  <conditionalFormatting sqref="C17 F17 I17">
    <cfRule type="cellIs" priority="66" dxfId="791" operator="equal" stopIfTrue="1">
      <formula>0</formula>
    </cfRule>
  </conditionalFormatting>
  <conditionalFormatting sqref="C21 L21 I21 F21">
    <cfRule type="cellIs" priority="64" dxfId="791" operator="equal" stopIfTrue="1">
      <formula>0</formula>
    </cfRule>
  </conditionalFormatting>
  <conditionalFormatting sqref="F25 I25 L25 O25 C25">
    <cfRule type="cellIs" priority="62" dxfId="791" operator="equal" stopIfTrue="1">
      <formula>0</formula>
    </cfRule>
  </conditionalFormatting>
  <conditionalFormatting sqref="F29 I29 L29 O29 R29 C29">
    <cfRule type="cellIs" priority="60" dxfId="791" operator="equal" stopIfTrue="1">
      <formula>0</formula>
    </cfRule>
  </conditionalFormatting>
  <conditionalFormatting sqref="F33 I33 L33 O33 R33 U33 C33">
    <cfRule type="cellIs" priority="58" dxfId="791" operator="equal" stopIfTrue="1">
      <formula>0</formula>
    </cfRule>
  </conditionalFormatting>
  <conditionalFormatting sqref="F37 I37 L37 O37 R37 U37 X37 C37">
    <cfRule type="cellIs" priority="56" dxfId="791" operator="equal" stopIfTrue="1">
      <formula>0</formula>
    </cfRule>
  </conditionalFormatting>
  <conditionalFormatting sqref="F41 I41 L41 O41 R41 U41 X41 AA41 C41">
    <cfRule type="cellIs" priority="54" dxfId="791" operator="equal" stopIfTrue="1">
      <formula>0</formula>
    </cfRule>
  </conditionalFormatting>
  <conditionalFormatting sqref="F4 L4 L6 F6 R6 U6">
    <cfRule type="cellIs" priority="53" dxfId="791" operator="equal" stopIfTrue="1">
      <formula>0</formula>
    </cfRule>
  </conditionalFormatting>
  <conditionalFormatting sqref="L5 F5">
    <cfRule type="cellIs" priority="52" dxfId="791" operator="equal" stopIfTrue="1">
      <formula>0</formula>
    </cfRule>
  </conditionalFormatting>
  <conditionalFormatting sqref="I4 I6 O4 O6">
    <cfRule type="cellIs" priority="51" dxfId="791" operator="equal" stopIfTrue="1">
      <formula>0</formula>
    </cfRule>
  </conditionalFormatting>
  <conditionalFormatting sqref="I5 O5">
    <cfRule type="cellIs" priority="50" dxfId="791" operator="equal" stopIfTrue="1">
      <formula>0</formula>
    </cfRule>
  </conditionalFormatting>
  <conditionalFormatting sqref="AD4 U4 X4 AA4 AA6 AD6 R4 X6">
    <cfRule type="cellIs" priority="49" dxfId="791" operator="equal" stopIfTrue="1">
      <formula>0</formula>
    </cfRule>
  </conditionalFormatting>
  <conditionalFormatting sqref="AD5 U5 X5 AA5 R5">
    <cfRule type="cellIs" priority="48" dxfId="791" operator="equal" stopIfTrue="1">
      <formula>0</formula>
    </cfRule>
  </conditionalFormatting>
  <conditionalFormatting sqref="L10 O10 R10 X10">
    <cfRule type="cellIs" priority="47" dxfId="791" operator="equal" stopIfTrue="1">
      <formula>0</formula>
    </cfRule>
  </conditionalFormatting>
  <conditionalFormatting sqref="L8">
    <cfRule type="cellIs" priority="46" dxfId="791" operator="equal" stopIfTrue="1">
      <formula>0</formula>
    </cfRule>
  </conditionalFormatting>
  <conditionalFormatting sqref="L9">
    <cfRule type="cellIs" priority="45" dxfId="791" operator="equal" stopIfTrue="1">
      <formula>0</formula>
    </cfRule>
  </conditionalFormatting>
  <conditionalFormatting sqref="O8">
    <cfRule type="cellIs" priority="44" dxfId="791" operator="equal" stopIfTrue="1">
      <formula>0</formula>
    </cfRule>
  </conditionalFormatting>
  <conditionalFormatting sqref="O9">
    <cfRule type="cellIs" priority="43" dxfId="791" operator="equal" stopIfTrue="1">
      <formula>0</formula>
    </cfRule>
  </conditionalFormatting>
  <conditionalFormatting sqref="R8 U8 X8 U10">
    <cfRule type="cellIs" priority="42" dxfId="791" operator="equal" stopIfTrue="1">
      <formula>0</formula>
    </cfRule>
  </conditionalFormatting>
  <conditionalFormatting sqref="R9 U9 X9">
    <cfRule type="cellIs" priority="41" dxfId="791" operator="equal" stopIfTrue="1">
      <formula>0</formula>
    </cfRule>
  </conditionalFormatting>
  <conditionalFormatting sqref="AA8 AA10">
    <cfRule type="cellIs" priority="40" dxfId="791" operator="equal" stopIfTrue="1">
      <formula>0</formula>
    </cfRule>
  </conditionalFormatting>
  <conditionalFormatting sqref="AA9">
    <cfRule type="cellIs" priority="39" dxfId="791" operator="equal" stopIfTrue="1">
      <formula>0</formula>
    </cfRule>
  </conditionalFormatting>
  <conditionalFormatting sqref="R14 U14">
    <cfRule type="cellIs" priority="38" dxfId="791" operator="equal" stopIfTrue="1">
      <formula>0</formula>
    </cfRule>
  </conditionalFormatting>
  <conditionalFormatting sqref="L12 L14">
    <cfRule type="cellIs" priority="37" dxfId="791" operator="equal" stopIfTrue="1">
      <formula>0</formula>
    </cfRule>
  </conditionalFormatting>
  <conditionalFormatting sqref="L13">
    <cfRule type="cellIs" priority="36" dxfId="791" operator="equal" stopIfTrue="1">
      <formula>0</formula>
    </cfRule>
  </conditionalFormatting>
  <conditionalFormatting sqref="U12 X12 AA12 AD12 R12 X14 AA14 AD14">
    <cfRule type="cellIs" priority="35" dxfId="791" operator="equal" stopIfTrue="1">
      <formula>0</formula>
    </cfRule>
  </conditionalFormatting>
  <conditionalFormatting sqref="U13 X13 AA13 AD13 R13">
    <cfRule type="cellIs" priority="34" dxfId="791" operator="equal" stopIfTrue="1">
      <formula>0</formula>
    </cfRule>
  </conditionalFormatting>
  <conditionalFormatting sqref="R18 U18 X18 AD18 R16">
    <cfRule type="cellIs" priority="33" dxfId="791" operator="equal" stopIfTrue="1">
      <formula>0</formula>
    </cfRule>
  </conditionalFormatting>
  <conditionalFormatting sqref="R17">
    <cfRule type="cellIs" priority="32" dxfId="791" operator="equal" stopIfTrue="1">
      <formula>0</formula>
    </cfRule>
  </conditionalFormatting>
  <conditionalFormatting sqref="X16">
    <cfRule type="cellIs" priority="31" dxfId="791" operator="equal" stopIfTrue="1">
      <formula>0</formula>
    </cfRule>
  </conditionalFormatting>
  <conditionalFormatting sqref="X17">
    <cfRule type="cellIs" priority="30" dxfId="791" operator="equal" stopIfTrue="1">
      <formula>0</formula>
    </cfRule>
  </conditionalFormatting>
  <conditionalFormatting sqref="O16 O18">
    <cfRule type="cellIs" priority="29" dxfId="791" operator="equal" stopIfTrue="1">
      <formula>0</formula>
    </cfRule>
  </conditionalFormatting>
  <conditionalFormatting sqref="O17">
    <cfRule type="cellIs" priority="28" dxfId="791" operator="equal" stopIfTrue="1">
      <formula>0</formula>
    </cfRule>
  </conditionalFormatting>
  <conditionalFormatting sqref="AD16 U16 AA18 AA16">
    <cfRule type="cellIs" priority="27" dxfId="791" operator="equal" stopIfTrue="1">
      <formula>0</formula>
    </cfRule>
  </conditionalFormatting>
  <conditionalFormatting sqref="AA17 U17 AD17">
    <cfRule type="cellIs" priority="26" dxfId="791" operator="equal" stopIfTrue="1">
      <formula>0</formula>
    </cfRule>
  </conditionalFormatting>
  <conditionalFormatting sqref="R22">
    <cfRule type="cellIs" priority="25" dxfId="791" operator="equal" stopIfTrue="1">
      <formula>0</formula>
    </cfRule>
  </conditionalFormatting>
  <conditionalFormatting sqref="AD20 AD22">
    <cfRule type="cellIs" priority="24" dxfId="791" operator="equal" stopIfTrue="1">
      <formula>0</formula>
    </cfRule>
  </conditionalFormatting>
  <conditionalFormatting sqref="AD21">
    <cfRule type="cellIs" priority="23" dxfId="791" operator="equal" stopIfTrue="1">
      <formula>0</formula>
    </cfRule>
  </conditionalFormatting>
  <conditionalFormatting sqref="R20 U20 X20 U22 X22">
    <cfRule type="cellIs" priority="22" dxfId="791" operator="equal" stopIfTrue="1">
      <formula>0</formula>
    </cfRule>
  </conditionalFormatting>
  <conditionalFormatting sqref="R21 U21 X21">
    <cfRule type="cellIs" priority="21" dxfId="791" operator="equal" stopIfTrue="1">
      <formula>0</formula>
    </cfRule>
  </conditionalFormatting>
  <conditionalFormatting sqref="U24 AD26 U26">
    <cfRule type="cellIs" priority="20" dxfId="791" operator="equal" stopIfTrue="1">
      <formula>0</formula>
    </cfRule>
  </conditionalFormatting>
  <conditionalFormatting sqref="U25">
    <cfRule type="cellIs" priority="19" dxfId="791" operator="equal" stopIfTrue="1">
      <formula>0</formula>
    </cfRule>
  </conditionalFormatting>
  <conditionalFormatting sqref="AD24">
    <cfRule type="cellIs" priority="18" dxfId="791" operator="equal" stopIfTrue="1">
      <formula>0</formula>
    </cfRule>
  </conditionalFormatting>
  <conditionalFormatting sqref="AD25">
    <cfRule type="cellIs" priority="17" dxfId="791" operator="equal" stopIfTrue="1">
      <formula>0</formula>
    </cfRule>
  </conditionalFormatting>
  <conditionalFormatting sqref="AA24 AA26">
    <cfRule type="cellIs" priority="16" dxfId="791" operator="equal" stopIfTrue="1">
      <formula>0</formula>
    </cfRule>
  </conditionalFormatting>
  <conditionalFormatting sqref="AA25">
    <cfRule type="cellIs" priority="15" dxfId="791" operator="equal" stopIfTrue="1">
      <formula>0</formula>
    </cfRule>
  </conditionalFormatting>
  <conditionalFormatting sqref="X26 X24">
    <cfRule type="cellIs" priority="14" dxfId="791" operator="equal" stopIfTrue="1">
      <formula>0</formula>
    </cfRule>
  </conditionalFormatting>
  <conditionalFormatting sqref="X25">
    <cfRule type="cellIs" priority="13" dxfId="791" operator="equal" stopIfTrue="1">
      <formula>0</formula>
    </cfRule>
  </conditionalFormatting>
  <conditionalFormatting sqref="AA28 X30 AA30">
    <cfRule type="cellIs" priority="12" dxfId="791" operator="equal" stopIfTrue="1">
      <formula>0</formula>
    </cfRule>
  </conditionalFormatting>
  <conditionalFormatting sqref="AA29">
    <cfRule type="cellIs" priority="11" dxfId="791" operator="equal" stopIfTrue="1">
      <formula>0</formula>
    </cfRule>
  </conditionalFormatting>
  <conditionalFormatting sqref="X28">
    <cfRule type="cellIs" priority="10" dxfId="791" operator="equal" stopIfTrue="1">
      <formula>0</formula>
    </cfRule>
  </conditionalFormatting>
  <conditionalFormatting sqref="X29">
    <cfRule type="cellIs" priority="9" dxfId="791" operator="equal" stopIfTrue="1">
      <formula>0</formula>
    </cfRule>
  </conditionalFormatting>
  <conditionalFormatting sqref="AD28 AD30">
    <cfRule type="cellIs" priority="8" dxfId="791" operator="equal" stopIfTrue="1">
      <formula>0</formula>
    </cfRule>
  </conditionalFormatting>
  <conditionalFormatting sqref="AD29">
    <cfRule type="cellIs" priority="7" dxfId="791" operator="equal" stopIfTrue="1">
      <formula>0</formula>
    </cfRule>
  </conditionalFormatting>
  <conditionalFormatting sqref="AA32 AA34 AD34">
    <cfRule type="cellIs" priority="6" dxfId="791" operator="equal" stopIfTrue="1">
      <formula>0</formula>
    </cfRule>
  </conditionalFormatting>
  <conditionalFormatting sqref="AD32">
    <cfRule type="cellIs" priority="5" dxfId="791" operator="equal" stopIfTrue="1">
      <formula>0</formula>
    </cfRule>
  </conditionalFormatting>
  <conditionalFormatting sqref="AA33">
    <cfRule type="cellIs" priority="4" dxfId="791" operator="equal" stopIfTrue="1">
      <formula>0</formula>
    </cfRule>
  </conditionalFormatting>
  <conditionalFormatting sqref="AD33">
    <cfRule type="cellIs" priority="3" dxfId="791" operator="equal" stopIfTrue="1">
      <formula>0</formula>
    </cfRule>
  </conditionalFormatting>
  <conditionalFormatting sqref="AD36 AD38">
    <cfRule type="cellIs" priority="2" dxfId="791" operator="equal" stopIfTrue="1">
      <formula>0</formula>
    </cfRule>
  </conditionalFormatting>
  <conditionalFormatting sqref="AD37">
    <cfRule type="cellIs" priority="1" dxfId="791" operator="equal" stopIfTrue="1">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 type="list" allowBlank="1" showInputMessage="1" showErrorMessage="1" sqref="AA1:AB1">
      <formula1>"前期,後期"</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W109"/>
  <sheetViews>
    <sheetView showRowColHeaders="0" zoomScalePageLayoutView="0" workbookViewId="0" topLeftCell="A40">
      <selection activeCell="F52" sqref="F52"/>
    </sheetView>
  </sheetViews>
  <sheetFormatPr defaultColWidth="8.8515625" defaultRowHeight="15"/>
  <cols>
    <col min="1" max="1" width="6.57421875" style="34" bestFit="1" customWidth="1"/>
    <col min="2" max="2" width="10.140625" style="34" customWidth="1"/>
    <col min="3" max="3" width="4.8515625" style="164" customWidth="1"/>
    <col min="4" max="4" width="14.421875" style="164" customWidth="1"/>
    <col min="5" max="5" width="15.140625" style="34" bestFit="1" customWidth="1"/>
    <col min="6" max="6" width="10.140625" style="34" customWidth="1"/>
    <col min="7" max="7" width="12.421875" style="164" customWidth="1"/>
    <col min="8" max="8" width="5.00390625" style="164" customWidth="1"/>
    <col min="9" max="9" width="4.8515625" style="164" customWidth="1"/>
    <col min="10" max="10" width="5.00390625" style="164" customWidth="1"/>
    <col min="11" max="11" width="13.140625" style="164" customWidth="1"/>
    <col min="12" max="12" width="11.421875" style="34" customWidth="1"/>
    <col min="13" max="13" width="11.57421875" style="34" customWidth="1"/>
    <col min="14" max="14" width="41.140625" style="34" customWidth="1"/>
    <col min="15" max="16384" width="8.8515625" style="34" customWidth="1"/>
  </cols>
  <sheetData>
    <row r="1" spans="1:15" ht="30" customHeight="1" thickBot="1">
      <c r="A1" s="165"/>
      <c r="B1" s="889" t="s">
        <v>37</v>
      </c>
      <c r="C1" s="889"/>
      <c r="D1" s="889"/>
      <c r="E1" s="889" t="s">
        <v>38</v>
      </c>
      <c r="F1" s="889"/>
      <c r="G1" s="889"/>
      <c r="H1" s="889"/>
      <c r="I1" s="889"/>
      <c r="J1" s="889" t="s">
        <v>244</v>
      </c>
      <c r="K1" s="889"/>
      <c r="L1" s="889"/>
      <c r="M1" s="889"/>
      <c r="N1" s="308">
        <f ca="1">TODAY()</f>
        <v>43027</v>
      </c>
      <c r="O1" s="167" t="s">
        <v>40</v>
      </c>
    </row>
    <row r="2" spans="1:15" ht="24.75" customHeight="1" thickBot="1">
      <c r="A2" s="309"/>
      <c r="B2" s="310" t="s">
        <v>41</v>
      </c>
      <c r="C2" s="310" t="s">
        <v>42</v>
      </c>
      <c r="D2" s="310" t="s">
        <v>43</v>
      </c>
      <c r="E2" s="310" t="s">
        <v>44</v>
      </c>
      <c r="F2" s="310" t="s">
        <v>45</v>
      </c>
      <c r="G2" s="890" t="s">
        <v>46</v>
      </c>
      <c r="H2" s="890"/>
      <c r="I2" s="890"/>
      <c r="J2" s="890"/>
      <c r="K2" s="890"/>
      <c r="L2" s="310" t="s">
        <v>47</v>
      </c>
      <c r="M2" s="310" t="s">
        <v>48</v>
      </c>
      <c r="N2" s="890" t="s">
        <v>49</v>
      </c>
      <c r="O2" s="891"/>
    </row>
    <row r="3" spans="1:15" ht="24.75" customHeight="1">
      <c r="A3" s="311">
        <v>1</v>
      </c>
      <c r="B3" s="312">
        <v>42924</v>
      </c>
      <c r="C3" s="313" t="s">
        <v>245</v>
      </c>
      <c r="D3" s="313" t="s">
        <v>246</v>
      </c>
      <c r="E3" s="313" t="s">
        <v>247</v>
      </c>
      <c r="F3" s="314">
        <v>0.3888888888888889</v>
      </c>
      <c r="G3" s="315" t="s">
        <v>248</v>
      </c>
      <c r="H3" s="316"/>
      <c r="I3" s="316" t="s">
        <v>249</v>
      </c>
      <c r="J3" s="316"/>
      <c r="K3" s="315" t="s">
        <v>250</v>
      </c>
      <c r="L3" s="315" t="s">
        <v>251</v>
      </c>
      <c r="M3" s="317" t="s">
        <v>252</v>
      </c>
      <c r="N3" s="892" t="s">
        <v>253</v>
      </c>
      <c r="O3" s="893"/>
    </row>
    <row r="4" spans="1:15" ht="24.75" customHeight="1">
      <c r="A4" s="318">
        <f>A3+1</f>
        <v>2</v>
      </c>
      <c r="B4" s="319"/>
      <c r="C4" s="320"/>
      <c r="D4" s="320"/>
      <c r="E4" s="321"/>
      <c r="F4" s="322">
        <v>0.4305555555555556</v>
      </c>
      <c r="G4" s="323" t="s">
        <v>251</v>
      </c>
      <c r="H4" s="324">
        <v>1</v>
      </c>
      <c r="I4" s="324" t="s">
        <v>254</v>
      </c>
      <c r="J4" s="324">
        <v>13</v>
      </c>
      <c r="K4" s="323" t="s">
        <v>255</v>
      </c>
      <c r="L4" s="323" t="s">
        <v>256</v>
      </c>
      <c r="M4" s="325" t="s">
        <v>257</v>
      </c>
      <c r="N4" s="898" t="s">
        <v>258</v>
      </c>
      <c r="O4" s="899"/>
    </row>
    <row r="5" spans="1:15" ht="24.75" customHeight="1">
      <c r="A5" s="318">
        <f aca="true" t="shared" si="0" ref="A5:A68">A4+1</f>
        <v>3</v>
      </c>
      <c r="B5" s="319"/>
      <c r="C5" s="320"/>
      <c r="D5" s="320"/>
      <c r="E5" s="321"/>
      <c r="F5" s="322">
        <v>0.46527777777777773</v>
      </c>
      <c r="G5" s="326" t="s">
        <v>248</v>
      </c>
      <c r="H5" s="324"/>
      <c r="I5" s="324" t="s">
        <v>259</v>
      </c>
      <c r="J5" s="324"/>
      <c r="K5" s="326" t="s">
        <v>260</v>
      </c>
      <c r="L5" s="323" t="s">
        <v>261</v>
      </c>
      <c r="M5" s="325" t="s">
        <v>262</v>
      </c>
      <c r="N5" s="898" t="s">
        <v>263</v>
      </c>
      <c r="O5" s="899"/>
    </row>
    <row r="6" spans="1:15" ht="24.75" customHeight="1">
      <c r="A6" s="318">
        <f t="shared" si="0"/>
        <v>4</v>
      </c>
      <c r="B6" s="319"/>
      <c r="C6" s="320"/>
      <c r="D6" s="320"/>
      <c r="E6" s="321"/>
      <c r="F6" s="322">
        <v>0.5</v>
      </c>
      <c r="G6" s="323" t="s">
        <v>264</v>
      </c>
      <c r="H6" s="324">
        <v>10</v>
      </c>
      <c r="I6" s="324" t="s">
        <v>59</v>
      </c>
      <c r="J6" s="324">
        <v>2</v>
      </c>
      <c r="K6" s="323" t="s">
        <v>262</v>
      </c>
      <c r="L6" s="323" t="s">
        <v>265</v>
      </c>
      <c r="M6" s="325" t="s">
        <v>266</v>
      </c>
      <c r="N6" s="898" t="s">
        <v>267</v>
      </c>
      <c r="O6" s="899"/>
    </row>
    <row r="7" spans="1:15" ht="24.75" customHeight="1">
      <c r="A7" s="318">
        <f t="shared" si="0"/>
        <v>5</v>
      </c>
      <c r="B7" s="319"/>
      <c r="C7" s="320"/>
      <c r="D7" s="320"/>
      <c r="E7" s="321"/>
      <c r="F7" s="322">
        <v>0.5347222222222222</v>
      </c>
      <c r="G7" s="323" t="s">
        <v>250</v>
      </c>
      <c r="H7" s="324"/>
      <c r="I7" s="324" t="s">
        <v>59</v>
      </c>
      <c r="J7" s="324"/>
      <c r="K7" s="323" t="s">
        <v>260</v>
      </c>
      <c r="L7" s="323" t="s">
        <v>268</v>
      </c>
      <c r="M7" s="325" t="s">
        <v>269</v>
      </c>
      <c r="N7" s="898" t="s">
        <v>270</v>
      </c>
      <c r="O7" s="899"/>
    </row>
    <row r="8" spans="1:15" ht="24.75" customHeight="1" thickBot="1">
      <c r="A8" s="327">
        <f t="shared" si="0"/>
        <v>6</v>
      </c>
      <c r="B8" s="328"/>
      <c r="C8" s="329"/>
      <c r="D8" s="329"/>
      <c r="E8" s="330"/>
      <c r="F8" s="331">
        <v>0.5694444444444444</v>
      </c>
      <c r="G8" s="332" t="s">
        <v>271</v>
      </c>
      <c r="H8" s="333">
        <v>4</v>
      </c>
      <c r="I8" s="333" t="s">
        <v>191</v>
      </c>
      <c r="J8" s="333">
        <v>4</v>
      </c>
      <c r="K8" s="332" t="s">
        <v>272</v>
      </c>
      <c r="L8" s="332" t="s">
        <v>250</v>
      </c>
      <c r="M8" s="334" t="s">
        <v>273</v>
      </c>
      <c r="N8" s="900"/>
      <c r="O8" s="901"/>
    </row>
    <row r="9" spans="1:15" ht="24.75" customHeight="1">
      <c r="A9" s="311">
        <f t="shared" si="0"/>
        <v>7</v>
      </c>
      <c r="B9" s="312">
        <v>42925</v>
      </c>
      <c r="C9" s="313" t="s">
        <v>76</v>
      </c>
      <c r="D9" s="313" t="s">
        <v>274</v>
      </c>
      <c r="E9" s="335" t="s">
        <v>275</v>
      </c>
      <c r="F9" s="314">
        <v>0.4791666666666667</v>
      </c>
      <c r="G9" s="315" t="s">
        <v>276</v>
      </c>
      <c r="H9" s="316">
        <v>4</v>
      </c>
      <c r="I9" s="316" t="s">
        <v>54</v>
      </c>
      <c r="J9" s="316">
        <v>2</v>
      </c>
      <c r="K9" s="315" t="s">
        <v>277</v>
      </c>
      <c r="L9" s="315" t="s">
        <v>278</v>
      </c>
      <c r="M9" s="317" t="s">
        <v>279</v>
      </c>
      <c r="N9" s="892" t="s">
        <v>280</v>
      </c>
      <c r="O9" s="893"/>
    </row>
    <row r="10" spans="1:15" ht="24.75" customHeight="1">
      <c r="A10" s="318">
        <f t="shared" si="0"/>
        <v>8</v>
      </c>
      <c r="B10" s="319"/>
      <c r="C10" s="320"/>
      <c r="D10" s="320"/>
      <c r="E10" s="321"/>
      <c r="F10" s="322">
        <v>0.5208333333333334</v>
      </c>
      <c r="G10" s="336" t="s">
        <v>278</v>
      </c>
      <c r="H10" s="337">
        <v>4</v>
      </c>
      <c r="I10" s="337" t="s">
        <v>59</v>
      </c>
      <c r="J10" s="337">
        <v>2</v>
      </c>
      <c r="K10" s="336" t="s">
        <v>281</v>
      </c>
      <c r="L10" s="336" t="s">
        <v>282</v>
      </c>
      <c r="M10" s="336" t="s">
        <v>283</v>
      </c>
      <c r="N10" s="898" t="s">
        <v>284</v>
      </c>
      <c r="O10" s="899"/>
    </row>
    <row r="11" spans="1:15" ht="24.75" customHeight="1">
      <c r="A11" s="318">
        <f t="shared" si="0"/>
        <v>9</v>
      </c>
      <c r="B11" s="319"/>
      <c r="C11" s="320"/>
      <c r="D11" s="320"/>
      <c r="E11" s="321"/>
      <c r="F11" s="322">
        <v>0.5625</v>
      </c>
      <c r="G11" s="336" t="s">
        <v>285</v>
      </c>
      <c r="H11" s="337">
        <v>1</v>
      </c>
      <c r="I11" s="337" t="s">
        <v>59</v>
      </c>
      <c r="J11" s="337">
        <v>2</v>
      </c>
      <c r="K11" s="336" t="s">
        <v>283</v>
      </c>
      <c r="L11" s="336" t="s">
        <v>281</v>
      </c>
      <c r="M11" s="325" t="s">
        <v>286</v>
      </c>
      <c r="N11" s="898" t="s">
        <v>287</v>
      </c>
      <c r="O11" s="899"/>
    </row>
    <row r="12" spans="1:15" ht="24.75" customHeight="1">
      <c r="A12" s="318">
        <f t="shared" si="0"/>
        <v>10</v>
      </c>
      <c r="B12" s="319"/>
      <c r="C12" s="320"/>
      <c r="D12" s="320"/>
      <c r="E12" s="321"/>
      <c r="F12" s="322">
        <v>0.6041666666666666</v>
      </c>
      <c r="G12" s="336" t="s">
        <v>288</v>
      </c>
      <c r="H12" s="337">
        <v>1</v>
      </c>
      <c r="I12" s="337" t="s">
        <v>54</v>
      </c>
      <c r="J12" s="337">
        <v>14</v>
      </c>
      <c r="K12" s="336" t="s">
        <v>278</v>
      </c>
      <c r="L12" s="336" t="s">
        <v>283</v>
      </c>
      <c r="M12" s="325" t="s">
        <v>289</v>
      </c>
      <c r="N12" s="898"/>
      <c r="O12" s="899"/>
    </row>
    <row r="13" spans="1:15" ht="24.75" customHeight="1" thickBot="1">
      <c r="A13" s="327">
        <f t="shared" si="0"/>
        <v>11</v>
      </c>
      <c r="B13" s="328"/>
      <c r="C13" s="329"/>
      <c r="D13" s="329"/>
      <c r="E13" s="330"/>
      <c r="F13" s="331">
        <v>0.6458333333333334</v>
      </c>
      <c r="G13" s="338" t="s">
        <v>290</v>
      </c>
      <c r="H13" s="339">
        <v>2</v>
      </c>
      <c r="I13" s="339" t="s">
        <v>191</v>
      </c>
      <c r="J13" s="339">
        <v>2</v>
      </c>
      <c r="K13" s="338" t="s">
        <v>291</v>
      </c>
      <c r="L13" s="338" t="s">
        <v>292</v>
      </c>
      <c r="M13" s="334" t="s">
        <v>293</v>
      </c>
      <c r="N13" s="900"/>
      <c r="O13" s="901"/>
    </row>
    <row r="14" spans="1:15" ht="24.75" customHeight="1">
      <c r="A14" s="311">
        <f t="shared" si="0"/>
        <v>12</v>
      </c>
      <c r="B14" s="312">
        <v>42931</v>
      </c>
      <c r="C14" s="313" t="s">
        <v>245</v>
      </c>
      <c r="D14" s="313" t="s">
        <v>294</v>
      </c>
      <c r="E14" s="313" t="s">
        <v>295</v>
      </c>
      <c r="F14" s="314">
        <v>0.5208333333333334</v>
      </c>
      <c r="G14" s="315" t="s">
        <v>296</v>
      </c>
      <c r="H14" s="316">
        <v>3</v>
      </c>
      <c r="I14" s="316" t="s">
        <v>191</v>
      </c>
      <c r="J14" s="316">
        <v>0</v>
      </c>
      <c r="K14" s="315" t="s">
        <v>297</v>
      </c>
      <c r="L14" s="335" t="s">
        <v>251</v>
      </c>
      <c r="M14" s="317" t="s">
        <v>289</v>
      </c>
      <c r="N14" s="892" t="s">
        <v>298</v>
      </c>
      <c r="O14" s="893"/>
    </row>
    <row r="15" spans="1:15" ht="24.75" customHeight="1">
      <c r="A15" s="318">
        <f t="shared" si="0"/>
        <v>13</v>
      </c>
      <c r="B15" s="319"/>
      <c r="C15" s="320"/>
      <c r="D15" s="894" t="s">
        <v>299</v>
      </c>
      <c r="E15" s="895"/>
      <c r="F15" s="340">
        <v>0.5625</v>
      </c>
      <c r="G15" s="323" t="s">
        <v>300</v>
      </c>
      <c r="H15" s="324">
        <v>12</v>
      </c>
      <c r="I15" s="324" t="s">
        <v>59</v>
      </c>
      <c r="J15" s="324">
        <v>0</v>
      </c>
      <c r="K15" s="323" t="s">
        <v>301</v>
      </c>
      <c r="L15" s="341" t="s">
        <v>296</v>
      </c>
      <c r="M15" s="342" t="s">
        <v>302</v>
      </c>
      <c r="N15" s="898" t="s">
        <v>303</v>
      </c>
      <c r="O15" s="899"/>
    </row>
    <row r="16" spans="1:15" ht="24.75" customHeight="1">
      <c r="A16" s="318">
        <f t="shared" si="0"/>
        <v>14</v>
      </c>
      <c r="B16" s="319"/>
      <c r="C16" s="320"/>
      <c r="D16" s="896"/>
      <c r="E16" s="897"/>
      <c r="F16" s="340">
        <v>0.6041666666666666</v>
      </c>
      <c r="G16" s="343" t="s">
        <v>283</v>
      </c>
      <c r="H16" s="324">
        <v>1</v>
      </c>
      <c r="I16" s="324" t="s">
        <v>304</v>
      </c>
      <c r="J16" s="324">
        <v>2</v>
      </c>
      <c r="K16" s="323" t="s">
        <v>296</v>
      </c>
      <c r="L16" s="336" t="s">
        <v>305</v>
      </c>
      <c r="M16" s="344" t="s">
        <v>301</v>
      </c>
      <c r="N16" s="898" t="s">
        <v>306</v>
      </c>
      <c r="O16" s="899"/>
    </row>
    <row r="17" spans="1:15" ht="24.75" customHeight="1">
      <c r="A17" s="318">
        <f t="shared" si="0"/>
        <v>15</v>
      </c>
      <c r="B17" s="319"/>
      <c r="C17" s="320"/>
      <c r="D17" s="320"/>
      <c r="E17" s="321"/>
      <c r="F17" s="340">
        <v>0.6458333333333334</v>
      </c>
      <c r="G17" s="323" t="s">
        <v>307</v>
      </c>
      <c r="H17" s="324">
        <v>3</v>
      </c>
      <c r="I17" s="324" t="s">
        <v>308</v>
      </c>
      <c r="J17" s="324">
        <v>0</v>
      </c>
      <c r="K17" s="323" t="s">
        <v>309</v>
      </c>
      <c r="L17" s="336" t="s">
        <v>283</v>
      </c>
      <c r="M17" s="341" t="s">
        <v>296</v>
      </c>
      <c r="N17" s="898"/>
      <c r="O17" s="899"/>
    </row>
    <row r="18" spans="1:15" ht="24.75" customHeight="1" thickBot="1">
      <c r="A18" s="327">
        <f t="shared" si="0"/>
        <v>16</v>
      </c>
      <c r="B18" s="328"/>
      <c r="C18" s="329"/>
      <c r="D18" s="329"/>
      <c r="E18" s="330"/>
      <c r="F18" s="345">
        <v>0.6875</v>
      </c>
      <c r="G18" s="346" t="s">
        <v>310</v>
      </c>
      <c r="H18" s="333">
        <v>16</v>
      </c>
      <c r="I18" s="333" t="s">
        <v>194</v>
      </c>
      <c r="J18" s="333">
        <v>0</v>
      </c>
      <c r="K18" s="332" t="s">
        <v>311</v>
      </c>
      <c r="L18" s="338" t="s">
        <v>300</v>
      </c>
      <c r="M18" s="347" t="s">
        <v>262</v>
      </c>
      <c r="N18" s="900"/>
      <c r="O18" s="901"/>
    </row>
    <row r="19" spans="1:15" ht="24.75" customHeight="1">
      <c r="A19" s="311">
        <f t="shared" si="0"/>
        <v>17</v>
      </c>
      <c r="B19" s="312">
        <v>42933</v>
      </c>
      <c r="C19" s="313" t="s">
        <v>312</v>
      </c>
      <c r="D19" s="313" t="s">
        <v>313</v>
      </c>
      <c r="E19" s="313" t="s">
        <v>314</v>
      </c>
      <c r="F19" s="314">
        <v>0.5625</v>
      </c>
      <c r="G19" s="315" t="s">
        <v>315</v>
      </c>
      <c r="H19" s="316">
        <v>1</v>
      </c>
      <c r="I19" s="316" t="s">
        <v>54</v>
      </c>
      <c r="J19" s="316">
        <v>0</v>
      </c>
      <c r="K19" s="315" t="s">
        <v>296</v>
      </c>
      <c r="L19" s="348" t="s">
        <v>316</v>
      </c>
      <c r="M19" s="348" t="s">
        <v>317</v>
      </c>
      <c r="N19" s="892" t="s">
        <v>253</v>
      </c>
      <c r="O19" s="893"/>
    </row>
    <row r="20" spans="1:15" ht="24.75" customHeight="1">
      <c r="A20" s="318">
        <f t="shared" si="0"/>
        <v>18</v>
      </c>
      <c r="B20" s="319"/>
      <c r="C20" s="320"/>
      <c r="D20" s="320"/>
      <c r="E20" s="321"/>
      <c r="F20" s="322">
        <v>0.611111111111111</v>
      </c>
      <c r="G20" s="323" t="s">
        <v>318</v>
      </c>
      <c r="H20" s="324">
        <v>0</v>
      </c>
      <c r="I20" s="324" t="s">
        <v>319</v>
      </c>
      <c r="J20" s="324">
        <v>1</v>
      </c>
      <c r="K20" s="323" t="s">
        <v>320</v>
      </c>
      <c r="L20" s="349" t="s">
        <v>296</v>
      </c>
      <c r="M20" s="349" t="s">
        <v>321</v>
      </c>
      <c r="N20" s="902" t="s">
        <v>322</v>
      </c>
      <c r="O20" s="903"/>
    </row>
    <row r="21" spans="1:15" ht="24.75" customHeight="1" thickBot="1">
      <c r="A21" s="327">
        <f t="shared" si="0"/>
        <v>19</v>
      </c>
      <c r="B21" s="328"/>
      <c r="C21" s="329"/>
      <c r="D21" s="329"/>
      <c r="E21" s="330"/>
      <c r="F21" s="331">
        <v>0.6597222222222222</v>
      </c>
      <c r="G21" s="350" t="s">
        <v>296</v>
      </c>
      <c r="H21" s="333">
        <v>4</v>
      </c>
      <c r="I21" s="333" t="s">
        <v>323</v>
      </c>
      <c r="J21" s="333">
        <v>3</v>
      </c>
      <c r="K21" s="332" t="s">
        <v>320</v>
      </c>
      <c r="L21" s="351" t="s">
        <v>324</v>
      </c>
      <c r="M21" s="351" t="s">
        <v>325</v>
      </c>
      <c r="N21" s="900" t="s">
        <v>326</v>
      </c>
      <c r="O21" s="901"/>
    </row>
    <row r="22" spans="1:15" ht="24.75" customHeight="1">
      <c r="A22" s="311">
        <f t="shared" si="0"/>
        <v>20</v>
      </c>
      <c r="B22" s="312">
        <v>42938</v>
      </c>
      <c r="C22" s="313" t="s">
        <v>245</v>
      </c>
      <c r="D22" s="313" t="s">
        <v>327</v>
      </c>
      <c r="E22" s="335" t="s">
        <v>275</v>
      </c>
      <c r="F22" s="314">
        <v>0.5416666666666666</v>
      </c>
      <c r="G22" s="352" t="s">
        <v>296</v>
      </c>
      <c r="H22" s="353">
        <v>1</v>
      </c>
      <c r="I22" s="353" t="s">
        <v>323</v>
      </c>
      <c r="J22" s="353">
        <v>3</v>
      </c>
      <c r="K22" s="315" t="s">
        <v>278</v>
      </c>
      <c r="L22" s="335" t="s">
        <v>328</v>
      </c>
      <c r="M22" s="335" t="s">
        <v>329</v>
      </c>
      <c r="N22" s="904"/>
      <c r="O22" s="905"/>
    </row>
    <row r="23" spans="1:15" ht="24.75" customHeight="1">
      <c r="A23" s="354">
        <v>21</v>
      </c>
      <c r="B23" s="355"/>
      <c r="C23" s="356"/>
      <c r="D23" s="356"/>
      <c r="E23" s="357"/>
      <c r="F23" s="358">
        <v>0.5902777777777778</v>
      </c>
      <c r="G23" s="359" t="s">
        <v>296</v>
      </c>
      <c r="H23" s="360">
        <v>5</v>
      </c>
      <c r="I23" s="353" t="s">
        <v>61</v>
      </c>
      <c r="J23" s="360">
        <v>0</v>
      </c>
      <c r="K23" s="361" t="s">
        <v>330</v>
      </c>
      <c r="L23" s="362" t="s">
        <v>293</v>
      </c>
      <c r="M23" s="362" t="s">
        <v>293</v>
      </c>
      <c r="N23" s="902" t="s">
        <v>331</v>
      </c>
      <c r="O23" s="908"/>
    </row>
    <row r="24" spans="1:15" ht="24.75" customHeight="1" thickBot="1">
      <c r="A24" s="327"/>
      <c r="B24" s="328"/>
      <c r="C24" s="329"/>
      <c r="D24" s="329"/>
      <c r="E24" s="330"/>
      <c r="F24" s="331">
        <v>0.6458333333333334</v>
      </c>
      <c r="G24" s="350" t="s">
        <v>278</v>
      </c>
      <c r="H24" s="363"/>
      <c r="I24" s="363" t="s">
        <v>323</v>
      </c>
      <c r="J24" s="363"/>
      <c r="K24" s="332" t="s">
        <v>332</v>
      </c>
      <c r="L24" s="334" t="s">
        <v>333</v>
      </c>
      <c r="M24" s="334"/>
      <c r="N24" s="909" t="s">
        <v>334</v>
      </c>
      <c r="O24" s="910"/>
    </row>
    <row r="25" spans="1:15" ht="24.75" customHeight="1">
      <c r="A25" s="311">
        <v>22</v>
      </c>
      <c r="B25" s="312">
        <v>42939</v>
      </c>
      <c r="C25" s="313" t="s">
        <v>76</v>
      </c>
      <c r="D25" s="313" t="s">
        <v>335</v>
      </c>
      <c r="E25" s="335" t="s">
        <v>336</v>
      </c>
      <c r="F25" s="314">
        <v>0.5208333333333334</v>
      </c>
      <c r="G25" s="352" t="s">
        <v>337</v>
      </c>
      <c r="H25" s="353">
        <v>0</v>
      </c>
      <c r="I25" s="353" t="s">
        <v>338</v>
      </c>
      <c r="J25" s="353">
        <v>3</v>
      </c>
      <c r="K25" s="315" t="s">
        <v>339</v>
      </c>
      <c r="L25" s="335" t="s">
        <v>340</v>
      </c>
      <c r="M25" s="348" t="s">
        <v>341</v>
      </c>
      <c r="N25" s="904"/>
      <c r="O25" s="905"/>
    </row>
    <row r="26" spans="1:15" ht="24.75" customHeight="1">
      <c r="A26" s="311">
        <v>23</v>
      </c>
      <c r="B26" s="312"/>
      <c r="C26" s="313"/>
      <c r="D26" s="894" t="s">
        <v>342</v>
      </c>
      <c r="E26" s="895"/>
      <c r="F26" s="314">
        <v>0.5625</v>
      </c>
      <c r="G26" s="352" t="s">
        <v>341</v>
      </c>
      <c r="H26" s="353">
        <v>7</v>
      </c>
      <c r="I26" s="353" t="s">
        <v>323</v>
      </c>
      <c r="J26" s="353">
        <v>0</v>
      </c>
      <c r="K26" s="315" t="s">
        <v>343</v>
      </c>
      <c r="L26" s="335" t="s">
        <v>344</v>
      </c>
      <c r="M26" s="348" t="s">
        <v>345</v>
      </c>
      <c r="N26" s="902" t="s">
        <v>346</v>
      </c>
      <c r="O26" s="908"/>
    </row>
    <row r="27" spans="1:15" ht="24.75" customHeight="1">
      <c r="A27" s="318">
        <v>24</v>
      </c>
      <c r="B27" s="319"/>
      <c r="C27" s="320"/>
      <c r="D27" s="896"/>
      <c r="E27" s="897"/>
      <c r="F27" s="322">
        <v>0.6041666666666666</v>
      </c>
      <c r="G27" s="349" t="s">
        <v>347</v>
      </c>
      <c r="H27" s="364">
        <v>2</v>
      </c>
      <c r="I27" s="364" t="s">
        <v>254</v>
      </c>
      <c r="J27" s="364">
        <v>1</v>
      </c>
      <c r="K27" s="336" t="s">
        <v>348</v>
      </c>
      <c r="L27" s="349" t="s">
        <v>283</v>
      </c>
      <c r="M27" s="349" t="s">
        <v>349</v>
      </c>
      <c r="N27" s="902" t="s">
        <v>350</v>
      </c>
      <c r="O27" s="903"/>
    </row>
    <row r="28" spans="1:15" ht="24.75" customHeight="1" thickBot="1">
      <c r="A28" s="327">
        <f t="shared" si="0"/>
        <v>25</v>
      </c>
      <c r="B28" s="328"/>
      <c r="C28" s="339"/>
      <c r="D28" s="365"/>
      <c r="E28" s="330"/>
      <c r="F28" s="331">
        <v>0.6527777777777778</v>
      </c>
      <c r="G28" s="351" t="s">
        <v>278</v>
      </c>
      <c r="H28" s="366">
        <v>1</v>
      </c>
      <c r="I28" s="366" t="s">
        <v>61</v>
      </c>
      <c r="J28" s="366">
        <v>0</v>
      </c>
      <c r="K28" s="351" t="s">
        <v>347</v>
      </c>
      <c r="L28" s="351" t="s">
        <v>351</v>
      </c>
      <c r="M28" s="351" t="s">
        <v>349</v>
      </c>
      <c r="N28" s="906"/>
      <c r="O28" s="907"/>
    </row>
    <row r="29" spans="1:15" ht="24.75" customHeight="1">
      <c r="A29" s="367">
        <f t="shared" si="0"/>
        <v>26</v>
      </c>
      <c r="B29" s="368">
        <v>42945</v>
      </c>
      <c r="C29" s="369" t="s">
        <v>352</v>
      </c>
      <c r="D29" s="370" t="s">
        <v>335</v>
      </c>
      <c r="E29" s="371" t="s">
        <v>332</v>
      </c>
      <c r="F29" s="314">
        <v>0.5416666666666666</v>
      </c>
      <c r="G29" s="372" t="s">
        <v>353</v>
      </c>
      <c r="H29" s="369">
        <v>1</v>
      </c>
      <c r="I29" s="369" t="s">
        <v>354</v>
      </c>
      <c r="J29" s="369">
        <v>6</v>
      </c>
      <c r="K29" s="369" t="s">
        <v>278</v>
      </c>
      <c r="L29" s="371" t="s">
        <v>355</v>
      </c>
      <c r="M29" s="371" t="s">
        <v>355</v>
      </c>
      <c r="N29" s="892"/>
      <c r="O29" s="893"/>
    </row>
    <row r="30" spans="1:15" ht="24.75" customHeight="1">
      <c r="A30" s="354">
        <v>27</v>
      </c>
      <c r="B30" s="373"/>
      <c r="C30" s="374"/>
      <c r="D30" s="894" t="s">
        <v>356</v>
      </c>
      <c r="E30" s="895"/>
      <c r="F30" s="358">
        <v>0.5902777777777778</v>
      </c>
      <c r="G30" s="375" t="s">
        <v>357</v>
      </c>
      <c r="H30" s="374">
        <v>3</v>
      </c>
      <c r="I30" s="374" t="s">
        <v>194</v>
      </c>
      <c r="J30" s="374">
        <v>0</v>
      </c>
      <c r="K30" s="374" t="s">
        <v>358</v>
      </c>
      <c r="L30" s="362" t="s">
        <v>293</v>
      </c>
      <c r="M30" s="362" t="s">
        <v>293</v>
      </c>
      <c r="N30" s="902" t="s">
        <v>359</v>
      </c>
      <c r="O30" s="908"/>
    </row>
    <row r="31" spans="1:15" ht="24.75" customHeight="1" thickBot="1">
      <c r="A31" s="327"/>
      <c r="B31" s="376"/>
      <c r="C31" s="339"/>
      <c r="D31" s="896"/>
      <c r="E31" s="897"/>
      <c r="F31" s="331"/>
      <c r="G31" s="366"/>
      <c r="H31" s="339"/>
      <c r="I31" s="339"/>
      <c r="J31" s="339"/>
      <c r="K31" s="339"/>
      <c r="L31" s="334"/>
      <c r="M31" s="334"/>
      <c r="N31" s="909" t="s">
        <v>334</v>
      </c>
      <c r="O31" s="910"/>
    </row>
    <row r="32" spans="1:15" ht="24.75" customHeight="1">
      <c r="A32" s="367">
        <v>28</v>
      </c>
      <c r="B32" s="368">
        <v>42946</v>
      </c>
      <c r="C32" s="370" t="s">
        <v>76</v>
      </c>
      <c r="D32" s="370" t="s">
        <v>335</v>
      </c>
      <c r="E32" s="371" t="s">
        <v>360</v>
      </c>
      <c r="F32" s="377">
        <v>0.5416666666666666</v>
      </c>
      <c r="G32" s="378" t="s">
        <v>361</v>
      </c>
      <c r="H32" s="378"/>
      <c r="I32" s="378" t="s">
        <v>354</v>
      </c>
      <c r="J32" s="378"/>
      <c r="K32" s="378" t="s">
        <v>362</v>
      </c>
      <c r="L32" s="379" t="s">
        <v>363</v>
      </c>
      <c r="M32" s="379" t="s">
        <v>364</v>
      </c>
      <c r="N32" s="911"/>
      <c r="O32" s="912"/>
    </row>
    <row r="33" spans="1:15" ht="24.75" customHeight="1">
      <c r="A33" s="354">
        <v>29</v>
      </c>
      <c r="B33" s="373"/>
      <c r="C33" s="356"/>
      <c r="D33" s="356"/>
      <c r="E33" s="380"/>
      <c r="F33" s="381">
        <v>0.5902777777777778</v>
      </c>
      <c r="G33" s="382" t="s">
        <v>361</v>
      </c>
      <c r="H33" s="381"/>
      <c r="I33" s="353" t="s">
        <v>354</v>
      </c>
      <c r="J33" s="381"/>
      <c r="K33" s="360" t="s">
        <v>341</v>
      </c>
      <c r="L33" s="361" t="s">
        <v>365</v>
      </c>
      <c r="M33" s="361" t="s">
        <v>337</v>
      </c>
      <c r="N33" s="904" t="s">
        <v>366</v>
      </c>
      <c r="O33" s="905"/>
    </row>
    <row r="34" spans="1:15" ht="24.75" customHeight="1" thickBot="1">
      <c r="A34" s="327">
        <v>30</v>
      </c>
      <c r="B34" s="376"/>
      <c r="C34" s="339"/>
      <c r="D34" s="339"/>
      <c r="E34" s="383"/>
      <c r="F34" s="384">
        <v>0.6319444444444444</v>
      </c>
      <c r="G34" s="385" t="s">
        <v>337</v>
      </c>
      <c r="H34" s="363"/>
      <c r="I34" s="363" t="s">
        <v>95</v>
      </c>
      <c r="J34" s="363"/>
      <c r="K34" s="363" t="s">
        <v>358</v>
      </c>
      <c r="L34" s="363" t="s">
        <v>344</v>
      </c>
      <c r="M34" s="363" t="s">
        <v>344</v>
      </c>
      <c r="N34" s="909" t="s">
        <v>334</v>
      </c>
      <c r="O34" s="910"/>
    </row>
    <row r="35" spans="1:15" ht="24.75" customHeight="1" thickBot="1">
      <c r="A35" s="386">
        <v>31</v>
      </c>
      <c r="B35" s="387">
        <v>42952</v>
      </c>
      <c r="C35" s="388" t="s">
        <v>352</v>
      </c>
      <c r="D35" s="388" t="s">
        <v>367</v>
      </c>
      <c r="E35" s="389"/>
      <c r="F35" s="390"/>
      <c r="G35" s="388"/>
      <c r="H35" s="388"/>
      <c r="I35" s="388" t="s">
        <v>354</v>
      </c>
      <c r="J35" s="388"/>
      <c r="K35" s="388"/>
      <c r="L35" s="388"/>
      <c r="M35" s="388"/>
      <c r="N35" s="920"/>
      <c r="O35" s="921"/>
    </row>
    <row r="36" spans="1:15" ht="24.75" customHeight="1">
      <c r="A36" s="311">
        <f t="shared" si="0"/>
        <v>32</v>
      </c>
      <c r="B36" s="391">
        <v>42953</v>
      </c>
      <c r="C36" s="392" t="s">
        <v>368</v>
      </c>
      <c r="D36" s="392" t="s">
        <v>369</v>
      </c>
      <c r="E36" s="392" t="s">
        <v>370</v>
      </c>
      <c r="F36" s="393">
        <v>0.5208333333333334</v>
      </c>
      <c r="G36" s="394" t="s">
        <v>278</v>
      </c>
      <c r="H36" s="394">
        <v>1</v>
      </c>
      <c r="I36" s="394" t="s">
        <v>95</v>
      </c>
      <c r="J36" s="394">
        <v>2</v>
      </c>
      <c r="K36" s="394" t="s">
        <v>371</v>
      </c>
      <c r="L36" s="357" t="s">
        <v>372</v>
      </c>
      <c r="M36" s="394" t="s">
        <v>373</v>
      </c>
      <c r="N36" s="904" t="s">
        <v>374</v>
      </c>
      <c r="O36" s="922"/>
    </row>
    <row r="37" spans="1:15" ht="24.75" customHeight="1">
      <c r="A37" s="318">
        <f>A36+1</f>
        <v>33</v>
      </c>
      <c r="B37" s="302"/>
      <c r="C37" s="169"/>
      <c r="D37" s="395"/>
      <c r="E37" s="396" t="s">
        <v>375</v>
      </c>
      <c r="F37" s="397">
        <v>0.5625</v>
      </c>
      <c r="G37" s="364" t="s">
        <v>376</v>
      </c>
      <c r="H37" s="364">
        <v>6</v>
      </c>
      <c r="I37" s="364" t="s">
        <v>354</v>
      </c>
      <c r="J37" s="364">
        <v>0</v>
      </c>
      <c r="K37" s="364" t="s">
        <v>377</v>
      </c>
      <c r="L37" s="336" t="s">
        <v>293</v>
      </c>
      <c r="M37" s="375" t="s">
        <v>378</v>
      </c>
      <c r="N37" s="902" t="s">
        <v>350</v>
      </c>
      <c r="O37" s="903"/>
    </row>
    <row r="38" spans="1:15" ht="24.75" customHeight="1">
      <c r="A38" s="318">
        <f t="shared" si="0"/>
        <v>34</v>
      </c>
      <c r="B38" s="302"/>
      <c r="C38" s="169"/>
      <c r="D38" s="169"/>
      <c r="E38" s="398"/>
      <c r="F38" s="397">
        <v>0.6041666666666666</v>
      </c>
      <c r="G38" s="364" t="s">
        <v>357</v>
      </c>
      <c r="H38" s="364">
        <v>2</v>
      </c>
      <c r="I38" s="364" t="s">
        <v>323</v>
      </c>
      <c r="J38" s="364">
        <v>7</v>
      </c>
      <c r="K38" s="364" t="s">
        <v>341</v>
      </c>
      <c r="L38" s="364" t="s">
        <v>373</v>
      </c>
      <c r="M38" s="364" t="s">
        <v>379</v>
      </c>
      <c r="N38" s="884"/>
      <c r="O38" s="917"/>
    </row>
    <row r="39" spans="1:15" ht="24.75" customHeight="1" thickBot="1">
      <c r="A39" s="327">
        <f t="shared" si="0"/>
        <v>35</v>
      </c>
      <c r="B39" s="399"/>
      <c r="C39" s="400"/>
      <c r="D39" s="400"/>
      <c r="E39" s="401"/>
      <c r="F39" s="402">
        <v>0.6458333333333334</v>
      </c>
      <c r="G39" s="366" t="s">
        <v>278</v>
      </c>
      <c r="H39" s="366">
        <v>13</v>
      </c>
      <c r="I39" s="366" t="s">
        <v>95</v>
      </c>
      <c r="J39" s="366">
        <v>0</v>
      </c>
      <c r="K39" s="366" t="s">
        <v>377</v>
      </c>
      <c r="L39" s="366" t="s">
        <v>380</v>
      </c>
      <c r="M39" s="403" t="s">
        <v>349</v>
      </c>
      <c r="N39" s="913"/>
      <c r="O39" s="914"/>
    </row>
    <row r="40" spans="1:15" ht="24.75" customHeight="1">
      <c r="A40" s="311">
        <v>31</v>
      </c>
      <c r="B40" s="391">
        <v>42958</v>
      </c>
      <c r="C40" s="392" t="s">
        <v>381</v>
      </c>
      <c r="D40" s="392" t="s">
        <v>382</v>
      </c>
      <c r="E40" s="404"/>
      <c r="F40" s="393"/>
      <c r="G40" s="394"/>
      <c r="H40" s="394"/>
      <c r="I40" s="394" t="s">
        <v>383</v>
      </c>
      <c r="J40" s="394"/>
      <c r="K40" s="394"/>
      <c r="L40" s="394"/>
      <c r="M40" s="394"/>
      <c r="N40" s="915" t="s">
        <v>384</v>
      </c>
      <c r="O40" s="916"/>
    </row>
    <row r="41" spans="1:23" ht="24.75" customHeight="1">
      <c r="A41" s="318">
        <f t="shared" si="0"/>
        <v>32</v>
      </c>
      <c r="B41" s="302">
        <v>42959</v>
      </c>
      <c r="C41" s="169" t="s">
        <v>352</v>
      </c>
      <c r="D41" s="169" t="s">
        <v>382</v>
      </c>
      <c r="E41" s="305"/>
      <c r="F41" s="304"/>
      <c r="G41" s="169"/>
      <c r="H41" s="169"/>
      <c r="I41" s="169" t="s">
        <v>385</v>
      </c>
      <c r="J41" s="169"/>
      <c r="K41" s="169"/>
      <c r="L41" s="169"/>
      <c r="M41" s="169"/>
      <c r="N41" s="884" t="s">
        <v>384</v>
      </c>
      <c r="O41" s="917"/>
      <c r="S41" s="97"/>
      <c r="T41" s="97"/>
      <c r="U41" s="97"/>
      <c r="V41" s="97"/>
      <c r="W41" s="97"/>
    </row>
    <row r="42" spans="1:23" ht="24.75" customHeight="1">
      <c r="A42" s="318">
        <f t="shared" si="0"/>
        <v>33</v>
      </c>
      <c r="B42" s="302">
        <v>42960</v>
      </c>
      <c r="C42" s="169" t="s">
        <v>368</v>
      </c>
      <c r="D42" s="169" t="s">
        <v>382</v>
      </c>
      <c r="E42" s="305"/>
      <c r="F42" s="304"/>
      <c r="G42" s="169"/>
      <c r="H42" s="169"/>
      <c r="I42" s="169" t="s">
        <v>61</v>
      </c>
      <c r="J42" s="169"/>
      <c r="K42" s="169"/>
      <c r="L42" s="169"/>
      <c r="M42" s="169"/>
      <c r="N42" s="884" t="s">
        <v>384</v>
      </c>
      <c r="O42" s="917"/>
      <c r="S42" s="114"/>
      <c r="T42" s="114"/>
      <c r="U42" s="114"/>
      <c r="V42" s="114"/>
      <c r="W42" s="114"/>
    </row>
    <row r="43" spans="1:23" ht="24.75" customHeight="1" thickBot="1">
      <c r="A43" s="318">
        <v>34</v>
      </c>
      <c r="B43" s="399">
        <v>42966</v>
      </c>
      <c r="C43" s="400" t="s">
        <v>352</v>
      </c>
      <c r="D43" s="400" t="s">
        <v>386</v>
      </c>
      <c r="E43" s="400"/>
      <c r="F43" s="405"/>
      <c r="G43" s="400"/>
      <c r="H43" s="400"/>
      <c r="I43" s="400" t="s">
        <v>354</v>
      </c>
      <c r="J43" s="400"/>
      <c r="K43" s="400"/>
      <c r="L43" s="400"/>
      <c r="M43" s="400"/>
      <c r="N43" s="913" t="s">
        <v>387</v>
      </c>
      <c r="O43" s="914"/>
      <c r="S43" s="114"/>
      <c r="T43" s="114"/>
      <c r="U43" s="114"/>
      <c r="V43" s="114"/>
      <c r="W43" s="114"/>
    </row>
    <row r="44" spans="1:23" ht="24.75" customHeight="1">
      <c r="A44" s="318">
        <f t="shared" si="0"/>
        <v>35</v>
      </c>
      <c r="B44" s="406">
        <v>42967</v>
      </c>
      <c r="C44" s="407" t="s">
        <v>368</v>
      </c>
      <c r="D44" s="407" t="s">
        <v>369</v>
      </c>
      <c r="E44" s="407" t="s">
        <v>388</v>
      </c>
      <c r="F44" s="408">
        <v>0.5416666666666666</v>
      </c>
      <c r="G44" s="407" t="s">
        <v>389</v>
      </c>
      <c r="H44" s="407"/>
      <c r="I44" s="407" t="s">
        <v>354</v>
      </c>
      <c r="J44" s="407"/>
      <c r="K44" s="407" t="s">
        <v>351</v>
      </c>
      <c r="L44" s="409" t="s">
        <v>349</v>
      </c>
      <c r="M44" s="409" t="s">
        <v>349</v>
      </c>
      <c r="N44" s="918"/>
      <c r="O44" s="919"/>
      <c r="S44" s="114"/>
      <c r="T44" s="114"/>
      <c r="U44" s="114"/>
      <c r="V44" s="114"/>
      <c r="W44" s="114"/>
    </row>
    <row r="45" spans="1:23" ht="24.75" customHeight="1">
      <c r="A45" s="318">
        <f t="shared" si="0"/>
        <v>36</v>
      </c>
      <c r="B45" s="302"/>
      <c r="C45" s="169"/>
      <c r="D45" s="169"/>
      <c r="E45" s="410" t="s">
        <v>390</v>
      </c>
      <c r="F45" s="304">
        <v>0.5902777777777778</v>
      </c>
      <c r="G45" s="169" t="s">
        <v>391</v>
      </c>
      <c r="H45" s="169"/>
      <c r="I45" s="169" t="s">
        <v>254</v>
      </c>
      <c r="J45" s="169"/>
      <c r="K45" s="169" t="s">
        <v>392</v>
      </c>
      <c r="L45" s="392" t="s">
        <v>393</v>
      </c>
      <c r="M45" s="392" t="s">
        <v>393</v>
      </c>
      <c r="N45" s="411" t="s">
        <v>366</v>
      </c>
      <c r="O45" s="412"/>
      <c r="S45" s="114"/>
      <c r="T45" s="114"/>
      <c r="U45" s="114"/>
      <c r="V45" s="114"/>
      <c r="W45" s="114"/>
    </row>
    <row r="46" spans="1:23" ht="24.75" customHeight="1" thickBot="1">
      <c r="A46" s="318">
        <v>37</v>
      </c>
      <c r="B46" s="399"/>
      <c r="C46" s="400"/>
      <c r="D46" s="400"/>
      <c r="E46" s="413"/>
      <c r="F46" s="402">
        <v>0.638888888888889</v>
      </c>
      <c r="G46" s="400" t="s">
        <v>389</v>
      </c>
      <c r="H46" s="400"/>
      <c r="I46" s="414" t="s">
        <v>394</v>
      </c>
      <c r="J46" s="400"/>
      <c r="K46" s="351" t="s">
        <v>349</v>
      </c>
      <c r="L46" s="415"/>
      <c r="M46" s="351"/>
      <c r="N46" s="416" t="s">
        <v>334</v>
      </c>
      <c r="O46" s="417"/>
      <c r="S46" s="114"/>
      <c r="T46" s="114"/>
      <c r="U46" s="114"/>
      <c r="V46" s="114"/>
      <c r="W46" s="114"/>
    </row>
    <row r="47" spans="1:23" ht="24.75" customHeight="1">
      <c r="A47" s="318">
        <v>38</v>
      </c>
      <c r="B47" s="406">
        <v>42973</v>
      </c>
      <c r="C47" s="407" t="s">
        <v>352</v>
      </c>
      <c r="D47" s="407" t="s">
        <v>382</v>
      </c>
      <c r="E47" s="418"/>
      <c r="F47" s="419"/>
      <c r="G47" s="407"/>
      <c r="H47" s="407"/>
      <c r="I47" s="407" t="s">
        <v>254</v>
      </c>
      <c r="J47" s="407"/>
      <c r="K47" s="407"/>
      <c r="L47" s="407"/>
      <c r="M47" s="407"/>
      <c r="N47" s="918"/>
      <c r="O47" s="919"/>
      <c r="S47" s="114"/>
      <c r="T47" s="114"/>
      <c r="U47" s="114"/>
      <c r="V47" s="114"/>
      <c r="W47" s="114"/>
    </row>
    <row r="48" spans="1:23" ht="24.75" customHeight="1">
      <c r="A48" s="318">
        <f t="shared" si="0"/>
        <v>39</v>
      </c>
      <c r="B48" s="302">
        <v>42974</v>
      </c>
      <c r="C48" s="169" t="s">
        <v>368</v>
      </c>
      <c r="D48" s="169" t="s">
        <v>382</v>
      </c>
      <c r="E48" s="169"/>
      <c r="F48" s="397"/>
      <c r="G48" s="169"/>
      <c r="H48" s="169"/>
      <c r="I48" s="169" t="s">
        <v>61</v>
      </c>
      <c r="J48" s="169"/>
      <c r="K48" s="169"/>
      <c r="L48" s="169"/>
      <c r="M48" s="169"/>
      <c r="N48" s="884"/>
      <c r="O48" s="917"/>
      <c r="S48" s="114"/>
      <c r="T48" s="114"/>
      <c r="U48" s="114"/>
      <c r="V48" s="114"/>
      <c r="W48" s="114"/>
    </row>
    <row r="49" spans="1:23" ht="24.75" customHeight="1">
      <c r="A49" s="318">
        <f t="shared" si="0"/>
        <v>40</v>
      </c>
      <c r="B49" s="302">
        <v>42980</v>
      </c>
      <c r="C49" s="169" t="s">
        <v>352</v>
      </c>
      <c r="D49" s="169" t="s">
        <v>382</v>
      </c>
      <c r="E49" s="305"/>
      <c r="F49" s="397"/>
      <c r="G49" s="169"/>
      <c r="H49" s="169"/>
      <c r="I49" s="169" t="s">
        <v>354</v>
      </c>
      <c r="J49" s="169"/>
      <c r="K49" s="169"/>
      <c r="L49" s="169"/>
      <c r="M49" s="169"/>
      <c r="N49" s="884"/>
      <c r="O49" s="917"/>
      <c r="S49" s="114"/>
      <c r="T49" s="114"/>
      <c r="U49" s="114"/>
      <c r="V49" s="114"/>
      <c r="W49" s="114"/>
    </row>
    <row r="50" spans="1:15" ht="24.75" customHeight="1">
      <c r="A50" s="318">
        <f t="shared" si="0"/>
        <v>41</v>
      </c>
      <c r="B50" s="302">
        <v>42981</v>
      </c>
      <c r="C50" s="169" t="s">
        <v>368</v>
      </c>
      <c r="D50" s="169" t="s">
        <v>382</v>
      </c>
      <c r="E50" s="305"/>
      <c r="F50" s="397"/>
      <c r="G50" s="169"/>
      <c r="H50" s="169"/>
      <c r="I50" s="169" t="s">
        <v>254</v>
      </c>
      <c r="J50" s="169"/>
      <c r="K50" s="169"/>
      <c r="L50" s="169"/>
      <c r="M50" s="169"/>
      <c r="N50" s="884"/>
      <c r="O50" s="917"/>
    </row>
    <row r="51" spans="1:15" ht="24.75" customHeight="1">
      <c r="A51" s="318">
        <f t="shared" si="0"/>
        <v>42</v>
      </c>
      <c r="B51" s="302">
        <v>42987</v>
      </c>
      <c r="C51" s="169" t="s">
        <v>352</v>
      </c>
      <c r="D51" s="169" t="s">
        <v>382</v>
      </c>
      <c r="E51" s="337"/>
      <c r="F51" s="304"/>
      <c r="G51" s="169"/>
      <c r="H51" s="169"/>
      <c r="I51" s="169" t="s">
        <v>323</v>
      </c>
      <c r="J51" s="169"/>
      <c r="K51" s="169"/>
      <c r="L51" s="169"/>
      <c r="M51" s="169"/>
      <c r="N51" s="884"/>
      <c r="O51" s="917"/>
    </row>
    <row r="52" spans="1:15" ht="24.75" customHeight="1" thickBot="1">
      <c r="A52" s="318">
        <f t="shared" si="0"/>
        <v>43</v>
      </c>
      <c r="B52" s="420">
        <v>42988</v>
      </c>
      <c r="C52" s="421" t="s">
        <v>368</v>
      </c>
      <c r="D52" s="421" t="s">
        <v>395</v>
      </c>
      <c r="E52" s="422"/>
      <c r="F52" s="304"/>
      <c r="G52" s="169"/>
      <c r="H52" s="169"/>
      <c r="I52" s="169" t="s">
        <v>254</v>
      </c>
      <c r="J52" s="169"/>
      <c r="K52" s="169"/>
      <c r="L52" s="169"/>
      <c r="M52" s="421"/>
      <c r="N52" s="930"/>
      <c r="O52" s="931"/>
    </row>
    <row r="53" spans="1:15" ht="24.75" customHeight="1">
      <c r="A53" s="318">
        <v>44</v>
      </c>
      <c r="B53" s="423">
        <v>42994</v>
      </c>
      <c r="C53" s="372" t="s">
        <v>352</v>
      </c>
      <c r="D53" s="370" t="s">
        <v>396</v>
      </c>
      <c r="E53" s="371" t="s">
        <v>277</v>
      </c>
      <c r="F53" s="419">
        <v>0.5694444444444444</v>
      </c>
      <c r="G53" s="372" t="s">
        <v>370</v>
      </c>
      <c r="H53" s="407">
        <v>13</v>
      </c>
      <c r="I53" s="407" t="s">
        <v>61</v>
      </c>
      <c r="J53" s="407">
        <v>0</v>
      </c>
      <c r="K53" s="407" t="s">
        <v>397</v>
      </c>
      <c r="L53" s="407" t="s">
        <v>398</v>
      </c>
      <c r="M53" s="407" t="s">
        <v>398</v>
      </c>
      <c r="N53" s="904" t="s">
        <v>399</v>
      </c>
      <c r="O53" s="922"/>
    </row>
    <row r="54" spans="1:15" ht="24.75" customHeight="1">
      <c r="A54" s="318">
        <f t="shared" si="0"/>
        <v>45</v>
      </c>
      <c r="B54" s="424"/>
      <c r="C54" s="425"/>
      <c r="D54" s="425"/>
      <c r="E54" s="426"/>
      <c r="F54" s="393">
        <v>0.6180555555555556</v>
      </c>
      <c r="G54" s="169" t="s">
        <v>370</v>
      </c>
      <c r="H54" s="169">
        <v>0</v>
      </c>
      <c r="I54" s="169" t="s">
        <v>61</v>
      </c>
      <c r="J54" s="169">
        <v>3</v>
      </c>
      <c r="K54" s="169" t="s">
        <v>392</v>
      </c>
      <c r="L54" s="169" t="s">
        <v>400</v>
      </c>
      <c r="M54" s="169" t="s">
        <v>401</v>
      </c>
      <c r="N54" s="902" t="s">
        <v>402</v>
      </c>
      <c r="O54" s="903"/>
    </row>
    <row r="55" spans="1:15" ht="24.75" customHeight="1" thickBot="1">
      <c r="A55" s="318">
        <f t="shared" si="0"/>
        <v>46</v>
      </c>
      <c r="B55" s="427"/>
      <c r="C55" s="428"/>
      <c r="D55" s="428"/>
      <c r="E55" s="428"/>
      <c r="F55" s="393">
        <v>0.6597222222222222</v>
      </c>
      <c r="G55" s="429" t="s">
        <v>296</v>
      </c>
      <c r="H55" s="429">
        <v>7</v>
      </c>
      <c r="I55" s="169" t="s">
        <v>254</v>
      </c>
      <c r="J55" s="429">
        <v>0</v>
      </c>
      <c r="K55" s="429" t="s">
        <v>403</v>
      </c>
      <c r="L55" s="429" t="s">
        <v>372</v>
      </c>
      <c r="M55" s="429" t="s">
        <v>340</v>
      </c>
      <c r="N55" s="923" t="s">
        <v>404</v>
      </c>
      <c r="O55" s="924"/>
    </row>
    <row r="56" spans="1:15" ht="24.75" customHeight="1">
      <c r="A56" s="318">
        <v>47</v>
      </c>
      <c r="B56" s="406">
        <v>42995</v>
      </c>
      <c r="C56" s="407" t="s">
        <v>110</v>
      </c>
      <c r="D56" s="370" t="s">
        <v>396</v>
      </c>
      <c r="E56" s="371" t="s">
        <v>288</v>
      </c>
      <c r="F56" s="430" t="s">
        <v>405</v>
      </c>
      <c r="G56" s="407" t="s">
        <v>296</v>
      </c>
      <c r="H56" s="407"/>
      <c r="I56" s="407" t="s">
        <v>254</v>
      </c>
      <c r="J56" s="407"/>
      <c r="K56" s="407" t="s">
        <v>344</v>
      </c>
      <c r="L56" s="431" t="s">
        <v>406</v>
      </c>
      <c r="M56" s="407"/>
      <c r="N56" s="432"/>
      <c r="O56" s="433"/>
    </row>
    <row r="57" spans="1:15" ht="24.75" customHeight="1">
      <c r="A57" s="318">
        <f t="shared" si="0"/>
        <v>48</v>
      </c>
      <c r="B57" s="391"/>
      <c r="C57" s="392"/>
      <c r="D57" s="313"/>
      <c r="E57" s="335"/>
      <c r="F57" s="434" t="s">
        <v>405</v>
      </c>
      <c r="G57" s="392" t="s">
        <v>407</v>
      </c>
      <c r="H57" s="392"/>
      <c r="I57" s="169" t="s">
        <v>354</v>
      </c>
      <c r="J57" s="392"/>
      <c r="K57" s="392" t="s">
        <v>351</v>
      </c>
      <c r="L57" s="435" t="s">
        <v>408</v>
      </c>
      <c r="M57" s="392"/>
      <c r="N57" s="436"/>
      <c r="O57" s="437"/>
    </row>
    <row r="58" spans="1:15" ht="24.75" customHeight="1">
      <c r="A58" s="318">
        <f t="shared" si="0"/>
        <v>49</v>
      </c>
      <c r="B58" s="391"/>
      <c r="C58" s="392"/>
      <c r="D58" s="313"/>
      <c r="E58" s="335"/>
      <c r="F58" s="434" t="s">
        <v>405</v>
      </c>
      <c r="G58" s="438" t="s">
        <v>409</v>
      </c>
      <c r="H58" s="925" t="s">
        <v>410</v>
      </c>
      <c r="I58" s="926"/>
      <c r="J58" s="927"/>
      <c r="K58" s="439" t="s">
        <v>411</v>
      </c>
      <c r="L58" s="440"/>
      <c r="M58" s="392"/>
      <c r="N58" s="928"/>
      <c r="O58" s="929"/>
    </row>
    <row r="59" spans="1:15" ht="24.75" customHeight="1" thickBot="1">
      <c r="A59" s="318">
        <f t="shared" si="0"/>
        <v>50</v>
      </c>
      <c r="B59" s="441"/>
      <c r="C59" s="442"/>
      <c r="D59" s="443"/>
      <c r="E59" s="444"/>
      <c r="F59" s="445" t="s">
        <v>405</v>
      </c>
      <c r="G59" s="442" t="s">
        <v>296</v>
      </c>
      <c r="H59" s="442"/>
      <c r="I59" s="400" t="s">
        <v>254</v>
      </c>
      <c r="J59" s="442"/>
      <c r="K59" s="442" t="s">
        <v>412</v>
      </c>
      <c r="L59" s="446" t="s">
        <v>413</v>
      </c>
      <c r="M59" s="429"/>
      <c r="N59" s="447"/>
      <c r="O59" s="448"/>
    </row>
    <row r="60" spans="1:15" ht="24.75" customHeight="1">
      <c r="A60" s="318">
        <f t="shared" si="0"/>
        <v>51</v>
      </c>
      <c r="B60" s="406">
        <v>42996</v>
      </c>
      <c r="C60" s="407" t="s">
        <v>381</v>
      </c>
      <c r="D60" s="370" t="s">
        <v>414</v>
      </c>
      <c r="E60" s="371" t="s">
        <v>275</v>
      </c>
      <c r="F60" s="430" t="s">
        <v>405</v>
      </c>
      <c r="G60" s="449" t="s">
        <v>415</v>
      </c>
      <c r="H60" s="450"/>
      <c r="I60" s="450" t="s">
        <v>416</v>
      </c>
      <c r="J60" s="450"/>
      <c r="K60" s="449" t="s">
        <v>417</v>
      </c>
      <c r="L60" s="450"/>
      <c r="M60" s="450"/>
      <c r="N60" s="884"/>
      <c r="O60" s="917"/>
    </row>
    <row r="61" spans="1:15" ht="24.75" customHeight="1">
      <c r="A61" s="318">
        <f t="shared" si="0"/>
        <v>52</v>
      </c>
      <c r="B61" s="451"/>
      <c r="C61" s="451"/>
      <c r="D61" s="451"/>
      <c r="E61" s="451"/>
      <c r="F61" s="434" t="s">
        <v>405</v>
      </c>
      <c r="G61" s="452" t="s">
        <v>278</v>
      </c>
      <c r="H61" s="453"/>
      <c r="I61" s="453" t="s">
        <v>416</v>
      </c>
      <c r="J61" s="453"/>
      <c r="K61" s="452" t="s">
        <v>362</v>
      </c>
      <c r="L61" s="454" t="s">
        <v>418</v>
      </c>
      <c r="M61" s="455"/>
      <c r="N61" s="456"/>
      <c r="O61" s="457"/>
    </row>
    <row r="62" spans="1:15" ht="24.75" customHeight="1" thickBot="1">
      <c r="A62" s="318">
        <f t="shared" si="0"/>
        <v>53</v>
      </c>
      <c r="B62" s="458"/>
      <c r="C62" s="458"/>
      <c r="D62" s="458"/>
      <c r="E62" s="459"/>
      <c r="F62" s="458" t="s">
        <v>405</v>
      </c>
      <c r="G62" s="460" t="s">
        <v>419</v>
      </c>
      <c r="H62" s="460"/>
      <c r="I62" s="460" t="s">
        <v>416</v>
      </c>
      <c r="J62" s="460"/>
      <c r="K62" s="460" t="s">
        <v>377</v>
      </c>
      <c r="L62" s="461" t="s">
        <v>418</v>
      </c>
      <c r="M62" s="460"/>
      <c r="N62" s="462"/>
      <c r="O62" s="463"/>
    </row>
    <row r="63" spans="1:15" ht="24.75" customHeight="1" thickTop="1">
      <c r="A63" s="318">
        <f t="shared" si="0"/>
        <v>54</v>
      </c>
      <c r="B63" s="434"/>
      <c r="C63" s="434"/>
      <c r="D63" s="434"/>
      <c r="E63" s="434"/>
      <c r="F63" s="464">
        <v>0.5416666666666666</v>
      </c>
      <c r="G63" s="453" t="s">
        <v>389</v>
      </c>
      <c r="H63" s="453">
        <v>3</v>
      </c>
      <c r="I63" s="453" t="s">
        <v>416</v>
      </c>
      <c r="J63" s="453">
        <v>2</v>
      </c>
      <c r="K63" s="453" t="s">
        <v>420</v>
      </c>
      <c r="L63" s="453" t="s">
        <v>371</v>
      </c>
      <c r="M63" s="453" t="s">
        <v>421</v>
      </c>
      <c r="N63" s="933" t="s">
        <v>366</v>
      </c>
      <c r="O63" s="934"/>
    </row>
    <row r="64" spans="1:15" ht="24.75" customHeight="1">
      <c r="A64" s="318">
        <f t="shared" si="0"/>
        <v>55</v>
      </c>
      <c r="B64" s="451"/>
      <c r="C64" s="451"/>
      <c r="D64" s="451"/>
      <c r="E64" s="451"/>
      <c r="F64" s="465">
        <v>0.583333333333333</v>
      </c>
      <c r="G64" s="466" t="s">
        <v>422</v>
      </c>
      <c r="H64" s="466">
        <v>5</v>
      </c>
      <c r="I64" s="466" t="s">
        <v>423</v>
      </c>
      <c r="J64" s="466">
        <v>0</v>
      </c>
      <c r="K64" s="466" t="s">
        <v>344</v>
      </c>
      <c r="L64" s="455" t="s">
        <v>293</v>
      </c>
      <c r="M64" s="455" t="s">
        <v>393</v>
      </c>
      <c r="N64" s="928" t="s">
        <v>334</v>
      </c>
      <c r="O64" s="935"/>
    </row>
    <row r="65" spans="1:15" ht="24.75" customHeight="1">
      <c r="A65" s="318">
        <f t="shared" si="0"/>
        <v>56</v>
      </c>
      <c r="B65" s="467"/>
      <c r="C65" s="467"/>
      <c r="D65" s="467"/>
      <c r="E65" s="467"/>
      <c r="F65" s="465">
        <v>0.625</v>
      </c>
      <c r="G65" s="438" t="s">
        <v>409</v>
      </c>
      <c r="H65" s="936" t="s">
        <v>424</v>
      </c>
      <c r="I65" s="937"/>
      <c r="J65" s="938"/>
      <c r="K65" s="438" t="s">
        <v>425</v>
      </c>
      <c r="L65" s="466" t="s">
        <v>421</v>
      </c>
      <c r="M65" s="466"/>
      <c r="N65" s="928" t="s">
        <v>426</v>
      </c>
      <c r="O65" s="929"/>
    </row>
    <row r="66" spans="1:15" ht="24.75" customHeight="1" thickBot="1">
      <c r="A66" s="318">
        <f t="shared" si="0"/>
        <v>57</v>
      </c>
      <c r="B66" s="468"/>
      <c r="C66" s="468"/>
      <c r="D66" s="468"/>
      <c r="E66" s="468"/>
      <c r="F66" s="465">
        <v>0.666666666666667</v>
      </c>
      <c r="G66" s="469" t="s">
        <v>344</v>
      </c>
      <c r="H66" s="363">
        <v>2</v>
      </c>
      <c r="I66" s="469" t="s">
        <v>254</v>
      </c>
      <c r="J66" s="363">
        <v>0</v>
      </c>
      <c r="K66" s="363" t="s">
        <v>411</v>
      </c>
      <c r="L66" s="455" t="s">
        <v>365</v>
      </c>
      <c r="M66" s="455" t="s">
        <v>365</v>
      </c>
      <c r="N66" s="913"/>
      <c r="O66" s="914"/>
    </row>
    <row r="67" spans="1:15" ht="24.75" customHeight="1">
      <c r="A67" s="318">
        <f t="shared" si="0"/>
        <v>58</v>
      </c>
      <c r="B67" s="406">
        <v>43001</v>
      </c>
      <c r="C67" s="407" t="s">
        <v>352</v>
      </c>
      <c r="D67" s="370" t="s">
        <v>427</v>
      </c>
      <c r="E67" s="371" t="s">
        <v>428</v>
      </c>
      <c r="F67" s="470">
        <v>0.6041666666666666</v>
      </c>
      <c r="G67" s="471" t="s">
        <v>429</v>
      </c>
      <c r="H67" s="471"/>
      <c r="I67" s="471" t="s">
        <v>323</v>
      </c>
      <c r="J67" s="471"/>
      <c r="K67" s="471" t="s">
        <v>430</v>
      </c>
      <c r="L67" s="471" t="s">
        <v>296</v>
      </c>
      <c r="M67" s="471" t="s">
        <v>421</v>
      </c>
      <c r="N67" s="918"/>
      <c r="O67" s="919"/>
    </row>
    <row r="68" spans="1:15" ht="24.75" customHeight="1">
      <c r="A68" s="318">
        <f t="shared" si="0"/>
        <v>59</v>
      </c>
      <c r="B68" s="302"/>
      <c r="C68" s="169"/>
      <c r="D68" s="425"/>
      <c r="E68" s="425"/>
      <c r="F68" s="472">
        <v>0.6458333333333334</v>
      </c>
      <c r="G68" s="168" t="s">
        <v>344</v>
      </c>
      <c r="H68" s="168"/>
      <c r="I68" s="169" t="s">
        <v>323</v>
      </c>
      <c r="J68" s="168"/>
      <c r="K68" s="168" t="s">
        <v>296</v>
      </c>
      <c r="L68" s="168" t="s">
        <v>431</v>
      </c>
      <c r="M68" s="168" t="s">
        <v>380</v>
      </c>
      <c r="N68" s="902" t="s">
        <v>432</v>
      </c>
      <c r="O68" s="903"/>
    </row>
    <row r="69" spans="1:15" ht="24.75" customHeight="1">
      <c r="A69" s="318">
        <f aca="true" t="shared" si="1" ref="A69:A109">A68+1</f>
        <v>60</v>
      </c>
      <c r="B69" s="302"/>
      <c r="C69" s="169"/>
      <c r="D69" s="425"/>
      <c r="E69" s="473"/>
      <c r="F69" s="472"/>
      <c r="G69" s="168"/>
      <c r="H69" s="168"/>
      <c r="I69" s="169" t="s">
        <v>354</v>
      </c>
      <c r="J69" s="168"/>
      <c r="K69" s="168"/>
      <c r="L69" s="168"/>
      <c r="M69" s="168"/>
      <c r="N69" s="928" t="s">
        <v>433</v>
      </c>
      <c r="O69" s="929"/>
    </row>
    <row r="70" spans="1:15" ht="24.75" customHeight="1" thickBot="1">
      <c r="A70" s="318">
        <f t="shared" si="1"/>
        <v>61</v>
      </c>
      <c r="B70" s="474"/>
      <c r="C70" s="429"/>
      <c r="D70" s="428"/>
      <c r="E70" s="475"/>
      <c r="F70" s="476"/>
      <c r="G70" s="477"/>
      <c r="H70" s="477"/>
      <c r="I70" s="478" t="s">
        <v>323</v>
      </c>
      <c r="J70" s="477"/>
      <c r="K70" s="477"/>
      <c r="L70" s="477"/>
      <c r="M70" s="477"/>
      <c r="N70" s="913"/>
      <c r="O70" s="932"/>
    </row>
    <row r="71" spans="1:15" ht="24.75" customHeight="1">
      <c r="A71" s="318">
        <f t="shared" si="1"/>
        <v>62</v>
      </c>
      <c r="B71" s="406">
        <v>43002</v>
      </c>
      <c r="C71" s="407" t="s">
        <v>368</v>
      </c>
      <c r="D71" s="370" t="s">
        <v>396</v>
      </c>
      <c r="E71" s="371" t="s">
        <v>336</v>
      </c>
      <c r="F71" s="430">
        <v>0.4513888888888889</v>
      </c>
      <c r="G71" s="379" t="s">
        <v>363</v>
      </c>
      <c r="H71" s="372"/>
      <c r="I71" s="407" t="s">
        <v>383</v>
      </c>
      <c r="J71" s="372"/>
      <c r="K71" s="371" t="s">
        <v>262</v>
      </c>
      <c r="L71" s="407" t="s">
        <v>393</v>
      </c>
      <c r="M71" s="407" t="s">
        <v>434</v>
      </c>
      <c r="N71" s="904" t="s">
        <v>435</v>
      </c>
      <c r="O71" s="922"/>
    </row>
    <row r="72" spans="1:15" ht="24.75" customHeight="1">
      <c r="A72" s="318">
        <f t="shared" si="1"/>
        <v>63</v>
      </c>
      <c r="B72" s="451"/>
      <c r="C72" s="451"/>
      <c r="D72" s="451"/>
      <c r="E72" s="451"/>
      <c r="F72" s="451">
        <v>0.4861111111111111</v>
      </c>
      <c r="G72" s="397" t="s">
        <v>389</v>
      </c>
      <c r="H72" s="169"/>
      <c r="I72" s="169" t="s">
        <v>436</v>
      </c>
      <c r="J72" s="169"/>
      <c r="K72" s="336" t="s">
        <v>430</v>
      </c>
      <c r="L72" s="169" t="s">
        <v>437</v>
      </c>
      <c r="M72" s="169" t="s">
        <v>373</v>
      </c>
      <c r="N72" s="928" t="s">
        <v>438</v>
      </c>
      <c r="O72" s="903"/>
    </row>
    <row r="73" spans="1:15" ht="24.75" customHeight="1">
      <c r="A73" s="318">
        <f t="shared" si="1"/>
        <v>64</v>
      </c>
      <c r="B73" s="451"/>
      <c r="C73" s="451"/>
      <c r="D73" s="451"/>
      <c r="E73" s="451"/>
      <c r="F73" s="434">
        <v>0.5208333333333334</v>
      </c>
      <c r="G73" s="452" t="s">
        <v>278</v>
      </c>
      <c r="H73" s="453"/>
      <c r="I73" s="453" t="s">
        <v>323</v>
      </c>
      <c r="J73" s="453"/>
      <c r="K73" s="452" t="s">
        <v>362</v>
      </c>
      <c r="L73" s="169" t="s">
        <v>373</v>
      </c>
      <c r="M73" s="169" t="s">
        <v>393</v>
      </c>
      <c r="N73" s="411"/>
      <c r="O73" s="412"/>
    </row>
    <row r="74" spans="1:15" ht="24.75" customHeight="1">
      <c r="A74" s="318">
        <f t="shared" si="1"/>
        <v>65</v>
      </c>
      <c r="B74" s="451"/>
      <c r="C74" s="451"/>
      <c r="D74" s="451"/>
      <c r="E74" s="451"/>
      <c r="F74" s="434">
        <v>0.5555555555555556</v>
      </c>
      <c r="G74" s="336" t="s">
        <v>262</v>
      </c>
      <c r="H74" s="169"/>
      <c r="I74" s="169" t="s">
        <v>385</v>
      </c>
      <c r="J74" s="169"/>
      <c r="K74" s="336" t="s">
        <v>348</v>
      </c>
      <c r="L74" s="169" t="s">
        <v>379</v>
      </c>
      <c r="M74" s="169" t="s">
        <v>439</v>
      </c>
      <c r="N74" s="411"/>
      <c r="O74" s="412"/>
    </row>
    <row r="75" spans="1:15" ht="24.75" customHeight="1">
      <c r="A75" s="318">
        <f t="shared" si="1"/>
        <v>66</v>
      </c>
      <c r="B75" s="451"/>
      <c r="C75" s="451"/>
      <c r="D75" s="451"/>
      <c r="E75" s="451"/>
      <c r="F75" s="451">
        <v>0.5972222222222222</v>
      </c>
      <c r="G75" s="323" t="s">
        <v>311</v>
      </c>
      <c r="H75" s="169"/>
      <c r="I75" s="169" t="s">
        <v>354</v>
      </c>
      <c r="J75" s="169"/>
      <c r="K75" s="479" t="s">
        <v>440</v>
      </c>
      <c r="L75" s="169" t="s">
        <v>441</v>
      </c>
      <c r="M75" s="169" t="s">
        <v>365</v>
      </c>
      <c r="N75" s="884"/>
      <c r="O75" s="917"/>
    </row>
    <row r="76" spans="1:15" ht="24.75" customHeight="1" thickBot="1">
      <c r="A76" s="318">
        <f t="shared" si="1"/>
        <v>67</v>
      </c>
      <c r="B76" s="467"/>
      <c r="C76" s="467"/>
      <c r="D76" s="467"/>
      <c r="E76" s="467"/>
      <c r="F76" s="468">
        <v>0.6458333333333334</v>
      </c>
      <c r="G76" s="332" t="s">
        <v>336</v>
      </c>
      <c r="H76" s="400"/>
      <c r="I76" s="400" t="s">
        <v>383</v>
      </c>
      <c r="J76" s="400"/>
      <c r="K76" s="480" t="s">
        <v>440</v>
      </c>
      <c r="L76" s="400" t="s">
        <v>442</v>
      </c>
      <c r="M76" s="400" t="s">
        <v>443</v>
      </c>
      <c r="N76" s="913"/>
      <c r="O76" s="914"/>
    </row>
    <row r="77" spans="1:15" ht="24.75" customHeight="1">
      <c r="A77" s="318">
        <f t="shared" si="1"/>
        <v>68</v>
      </c>
      <c r="B77" s="423">
        <v>43008</v>
      </c>
      <c r="C77" s="372" t="s">
        <v>352</v>
      </c>
      <c r="D77" s="372" t="s">
        <v>444</v>
      </c>
      <c r="E77" s="372" t="s">
        <v>445</v>
      </c>
      <c r="F77" s="481"/>
      <c r="G77" s="361"/>
      <c r="H77" s="429"/>
      <c r="I77" s="429" t="s">
        <v>61</v>
      </c>
      <c r="J77" s="429"/>
      <c r="K77" s="482"/>
      <c r="L77" s="429"/>
      <c r="M77" s="429"/>
      <c r="N77" s="947"/>
      <c r="O77" s="948"/>
    </row>
    <row r="78" spans="1:15" ht="24.75" customHeight="1">
      <c r="A78" s="318">
        <f t="shared" si="1"/>
        <v>69</v>
      </c>
      <c r="B78" s="483"/>
      <c r="C78" s="364"/>
      <c r="D78" s="364"/>
      <c r="E78" s="364"/>
      <c r="F78" s="397"/>
      <c r="G78" s="323"/>
      <c r="H78" s="169"/>
      <c r="I78" s="169" t="s">
        <v>354</v>
      </c>
      <c r="J78" s="169"/>
      <c r="K78" s="479"/>
      <c r="L78" s="169"/>
      <c r="M78" s="169"/>
      <c r="N78" s="884"/>
      <c r="O78" s="917"/>
    </row>
    <row r="79" spans="1:15" ht="24.75" customHeight="1">
      <c r="A79" s="318">
        <f t="shared" si="1"/>
        <v>70</v>
      </c>
      <c r="B79" s="483"/>
      <c r="C79" s="364"/>
      <c r="D79" s="364"/>
      <c r="E79" s="364"/>
      <c r="F79" s="481"/>
      <c r="G79" s="361"/>
      <c r="H79" s="429"/>
      <c r="I79" s="429" t="s">
        <v>354</v>
      </c>
      <c r="J79" s="429"/>
      <c r="K79" s="482"/>
      <c r="L79" s="429"/>
      <c r="M79" s="429"/>
      <c r="N79" s="947"/>
      <c r="O79" s="948"/>
    </row>
    <row r="80" spans="1:15" ht="24.75" customHeight="1">
      <c r="A80" s="318">
        <f t="shared" si="1"/>
        <v>71</v>
      </c>
      <c r="B80" s="483"/>
      <c r="C80" s="364"/>
      <c r="D80" s="364"/>
      <c r="E80" s="364"/>
      <c r="F80" s="397"/>
      <c r="G80" s="323"/>
      <c r="H80" s="169"/>
      <c r="I80" s="169" t="s">
        <v>416</v>
      </c>
      <c r="J80" s="169"/>
      <c r="K80" s="479"/>
      <c r="L80" s="169"/>
      <c r="M80" s="169"/>
      <c r="N80" s="884"/>
      <c r="O80" s="917"/>
    </row>
    <row r="81" spans="1:15" ht="24.75" customHeight="1" thickBot="1">
      <c r="A81" s="318">
        <f t="shared" si="1"/>
        <v>72</v>
      </c>
      <c r="B81" s="484"/>
      <c r="C81" s="366"/>
      <c r="D81" s="366"/>
      <c r="E81" s="366"/>
      <c r="F81" s="402"/>
      <c r="G81" s="332"/>
      <c r="H81" s="400"/>
      <c r="I81" s="400" t="s">
        <v>354</v>
      </c>
      <c r="J81" s="400"/>
      <c r="K81" s="480"/>
      <c r="L81" s="400"/>
      <c r="M81" s="400"/>
      <c r="N81" s="913"/>
      <c r="O81" s="914"/>
    </row>
    <row r="82" spans="1:15" ht="24.75" customHeight="1" thickBot="1">
      <c r="A82" s="318">
        <f t="shared" si="1"/>
        <v>73</v>
      </c>
      <c r="B82" s="441">
        <v>43008</v>
      </c>
      <c r="C82" s="442" t="s">
        <v>352</v>
      </c>
      <c r="D82" s="443" t="s">
        <v>446</v>
      </c>
      <c r="E82" s="444" t="s">
        <v>447</v>
      </c>
      <c r="F82" s="939" t="s">
        <v>448</v>
      </c>
      <c r="G82" s="940"/>
      <c r="H82" s="940"/>
      <c r="I82" s="940"/>
      <c r="J82" s="940"/>
      <c r="K82" s="940"/>
      <c r="L82" s="940"/>
      <c r="M82" s="940"/>
      <c r="N82" s="940"/>
      <c r="O82" s="941"/>
    </row>
    <row r="83" spans="1:15" ht="24.75" customHeight="1" thickBot="1">
      <c r="A83" s="318">
        <f t="shared" si="1"/>
        <v>74</v>
      </c>
      <c r="B83" s="485">
        <v>43009</v>
      </c>
      <c r="C83" s="310" t="s">
        <v>110</v>
      </c>
      <c r="D83" s="486" t="s">
        <v>396</v>
      </c>
      <c r="E83" s="487" t="s">
        <v>332</v>
      </c>
      <c r="F83" s="939" t="s">
        <v>448</v>
      </c>
      <c r="G83" s="940"/>
      <c r="H83" s="940"/>
      <c r="I83" s="940"/>
      <c r="J83" s="940"/>
      <c r="K83" s="940"/>
      <c r="L83" s="940"/>
      <c r="M83" s="940"/>
      <c r="N83" s="940"/>
      <c r="O83" s="941"/>
    </row>
    <row r="84" spans="1:15" ht="24.75" customHeight="1" thickBot="1">
      <c r="A84" s="318">
        <f t="shared" si="1"/>
        <v>75</v>
      </c>
      <c r="B84" s="441">
        <v>43015</v>
      </c>
      <c r="C84" s="442" t="s">
        <v>352</v>
      </c>
      <c r="D84" s="488" t="s">
        <v>444</v>
      </c>
      <c r="E84" s="488" t="s">
        <v>445</v>
      </c>
      <c r="F84" s="939" t="s">
        <v>448</v>
      </c>
      <c r="G84" s="940"/>
      <c r="H84" s="940"/>
      <c r="I84" s="940"/>
      <c r="J84" s="940"/>
      <c r="K84" s="940"/>
      <c r="L84" s="940"/>
      <c r="M84" s="940"/>
      <c r="N84" s="940"/>
      <c r="O84" s="941"/>
    </row>
    <row r="85" spans="1:15" ht="24.75" customHeight="1">
      <c r="A85" s="318">
        <f t="shared" si="1"/>
        <v>76</v>
      </c>
      <c r="B85" s="406">
        <v>43016</v>
      </c>
      <c r="C85" s="407" t="s">
        <v>110</v>
      </c>
      <c r="D85" s="370" t="s">
        <v>449</v>
      </c>
      <c r="E85" s="371" t="s">
        <v>450</v>
      </c>
      <c r="F85" s="419">
        <v>0.5208333333333334</v>
      </c>
      <c r="G85" s="379" t="s">
        <v>451</v>
      </c>
      <c r="H85" s="489"/>
      <c r="I85" s="489" t="s">
        <v>304</v>
      </c>
      <c r="J85" s="489"/>
      <c r="K85" s="490" t="s">
        <v>440</v>
      </c>
      <c r="L85" s="407" t="s">
        <v>452</v>
      </c>
      <c r="M85" s="407" t="s">
        <v>453</v>
      </c>
      <c r="N85" s="904"/>
      <c r="O85" s="922"/>
    </row>
    <row r="86" spans="1:15" ht="24.75" customHeight="1">
      <c r="A86" s="318">
        <f t="shared" si="1"/>
        <v>77</v>
      </c>
      <c r="B86" s="391"/>
      <c r="C86" s="392"/>
      <c r="D86" s="313"/>
      <c r="E86" s="335"/>
      <c r="F86" s="434">
        <v>0.5625</v>
      </c>
      <c r="G86" s="491" t="s">
        <v>296</v>
      </c>
      <c r="H86" s="425"/>
      <c r="I86" s="425" t="s">
        <v>95</v>
      </c>
      <c r="J86" s="425"/>
      <c r="K86" s="492" t="s">
        <v>454</v>
      </c>
      <c r="L86" s="392" t="s">
        <v>421</v>
      </c>
      <c r="M86" s="392" t="s">
        <v>393</v>
      </c>
      <c r="N86" s="436" t="s">
        <v>366</v>
      </c>
      <c r="O86" s="493"/>
    </row>
    <row r="87" spans="1:15" ht="24.75" customHeight="1">
      <c r="A87" s="318">
        <f t="shared" si="1"/>
        <v>78</v>
      </c>
      <c r="B87" s="494"/>
      <c r="C87" s="494"/>
      <c r="D87" s="494"/>
      <c r="E87" s="337"/>
      <c r="F87" s="393">
        <v>0.6041666666666666</v>
      </c>
      <c r="G87" s="323" t="s">
        <v>344</v>
      </c>
      <c r="H87" s="169"/>
      <c r="I87" s="169" t="s">
        <v>61</v>
      </c>
      <c r="J87" s="169"/>
      <c r="K87" s="495" t="s">
        <v>377</v>
      </c>
      <c r="L87" s="495" t="s">
        <v>455</v>
      </c>
      <c r="M87" s="495" t="s">
        <v>340</v>
      </c>
      <c r="N87" s="902" t="s">
        <v>350</v>
      </c>
      <c r="O87" s="903"/>
    </row>
    <row r="88" spans="1:15" ht="24.75" customHeight="1" thickBot="1">
      <c r="A88" s="318">
        <f t="shared" si="1"/>
        <v>79</v>
      </c>
      <c r="B88" s="496"/>
      <c r="C88" s="496"/>
      <c r="D88" s="497"/>
      <c r="E88" s="498"/>
      <c r="F88" s="499">
        <v>0.6458333333333334</v>
      </c>
      <c r="G88" s="500" t="s">
        <v>447</v>
      </c>
      <c r="H88" s="942" t="s">
        <v>424</v>
      </c>
      <c r="I88" s="943"/>
      <c r="J88" s="944"/>
      <c r="K88" s="500" t="s">
        <v>296</v>
      </c>
      <c r="L88" s="478"/>
      <c r="M88" s="501"/>
      <c r="N88" s="945"/>
      <c r="O88" s="946"/>
    </row>
    <row r="89" spans="1:15" ht="24.75" customHeight="1" thickBot="1">
      <c r="A89" s="318">
        <f t="shared" si="1"/>
        <v>80</v>
      </c>
      <c r="B89" s="485">
        <v>43017</v>
      </c>
      <c r="C89" s="310" t="s">
        <v>381</v>
      </c>
      <c r="D89" s="486" t="s">
        <v>456</v>
      </c>
      <c r="E89" s="487" t="s">
        <v>447</v>
      </c>
      <c r="F89" s="939" t="s">
        <v>448</v>
      </c>
      <c r="G89" s="949"/>
      <c r="H89" s="949"/>
      <c r="I89" s="949"/>
      <c r="J89" s="949"/>
      <c r="K89" s="949"/>
      <c r="L89" s="949"/>
      <c r="M89" s="949"/>
      <c r="N89" s="949"/>
      <c r="O89" s="950"/>
    </row>
    <row r="90" spans="1:15" ht="24.75" customHeight="1" thickBot="1">
      <c r="A90" s="318">
        <f t="shared" si="1"/>
        <v>81</v>
      </c>
      <c r="B90" s="441">
        <v>43022</v>
      </c>
      <c r="C90" s="442" t="s">
        <v>352</v>
      </c>
      <c r="D90" s="502" t="s">
        <v>382</v>
      </c>
      <c r="E90" s="503" t="s">
        <v>457</v>
      </c>
      <c r="F90" s="939" t="s">
        <v>448</v>
      </c>
      <c r="G90" s="940"/>
      <c r="H90" s="940"/>
      <c r="I90" s="940"/>
      <c r="J90" s="940"/>
      <c r="K90" s="940"/>
      <c r="L90" s="940"/>
      <c r="M90" s="940"/>
      <c r="N90" s="940"/>
      <c r="O90" s="941"/>
    </row>
    <row r="91" spans="1:15" ht="24.75" customHeight="1" thickBot="1">
      <c r="A91" s="318">
        <f t="shared" si="1"/>
        <v>82</v>
      </c>
      <c r="B91" s="504">
        <v>43023</v>
      </c>
      <c r="C91" s="310" t="s">
        <v>110</v>
      </c>
      <c r="D91" s="502" t="s">
        <v>382</v>
      </c>
      <c r="E91" s="503" t="s">
        <v>458</v>
      </c>
      <c r="F91" s="939" t="s">
        <v>448</v>
      </c>
      <c r="G91" s="940"/>
      <c r="H91" s="940"/>
      <c r="I91" s="940"/>
      <c r="J91" s="940"/>
      <c r="K91" s="940"/>
      <c r="L91" s="940"/>
      <c r="M91" s="940"/>
      <c r="N91" s="940"/>
      <c r="O91" s="941"/>
    </row>
    <row r="92" spans="1:15" ht="24.75" customHeight="1">
      <c r="A92" s="318">
        <f t="shared" si="1"/>
        <v>83</v>
      </c>
      <c r="B92" s="307"/>
      <c r="C92" s="168"/>
      <c r="D92" s="168"/>
      <c r="E92" s="307"/>
      <c r="F92" s="307"/>
      <c r="G92" s="168"/>
      <c r="H92" s="168"/>
      <c r="I92" s="169" t="s">
        <v>191</v>
      </c>
      <c r="J92" s="168"/>
      <c r="K92" s="168"/>
      <c r="L92" s="307"/>
      <c r="M92" s="307"/>
      <c r="N92" s="884"/>
      <c r="O92" s="917"/>
    </row>
    <row r="93" spans="1:15" ht="24.75" customHeight="1">
      <c r="A93" s="318">
        <f t="shared" si="1"/>
        <v>84</v>
      </c>
      <c r="B93" s="307"/>
      <c r="C93" s="168"/>
      <c r="D93" s="168"/>
      <c r="E93" s="307"/>
      <c r="F93" s="307"/>
      <c r="G93" s="168"/>
      <c r="H93" s="168"/>
      <c r="I93" s="169" t="s">
        <v>191</v>
      </c>
      <c r="J93" s="168"/>
      <c r="K93" s="168"/>
      <c r="L93" s="307"/>
      <c r="M93" s="307"/>
      <c r="N93" s="884"/>
      <c r="O93" s="917"/>
    </row>
    <row r="94" spans="1:15" ht="24.75" customHeight="1">
      <c r="A94" s="318">
        <f t="shared" si="1"/>
        <v>85</v>
      </c>
      <c r="B94" s="307"/>
      <c r="C94" s="168"/>
      <c r="D94" s="168"/>
      <c r="E94" s="307"/>
      <c r="F94" s="307"/>
      <c r="G94" s="168"/>
      <c r="H94" s="168"/>
      <c r="I94" s="169" t="s">
        <v>191</v>
      </c>
      <c r="J94" s="168"/>
      <c r="K94" s="168"/>
      <c r="L94" s="307"/>
      <c r="M94" s="307"/>
      <c r="N94" s="884"/>
      <c r="O94" s="917"/>
    </row>
    <row r="95" spans="1:15" ht="24.75" customHeight="1">
      <c r="A95" s="318">
        <f t="shared" si="1"/>
        <v>86</v>
      </c>
      <c r="B95" s="307"/>
      <c r="C95" s="168"/>
      <c r="D95" s="168"/>
      <c r="E95" s="307"/>
      <c r="F95" s="307"/>
      <c r="G95" s="168"/>
      <c r="H95" s="168"/>
      <c r="I95" s="169" t="s">
        <v>61</v>
      </c>
      <c r="J95" s="168"/>
      <c r="K95" s="168"/>
      <c r="L95" s="307"/>
      <c r="M95" s="307"/>
      <c r="N95" s="884"/>
      <c r="O95" s="917"/>
    </row>
    <row r="96" spans="1:15" ht="24.75" customHeight="1">
      <c r="A96" s="318">
        <f t="shared" si="1"/>
        <v>87</v>
      </c>
      <c r="B96" s="307"/>
      <c r="C96" s="168"/>
      <c r="D96" s="168"/>
      <c r="E96" s="307"/>
      <c r="F96" s="307"/>
      <c r="G96" s="168"/>
      <c r="H96" s="168"/>
      <c r="I96" s="169" t="s">
        <v>254</v>
      </c>
      <c r="J96" s="168"/>
      <c r="K96" s="168"/>
      <c r="L96" s="307"/>
      <c r="M96" s="307"/>
      <c r="N96" s="884"/>
      <c r="O96" s="917"/>
    </row>
    <row r="97" spans="1:15" ht="24.75" customHeight="1">
      <c r="A97" s="318">
        <f t="shared" si="1"/>
        <v>88</v>
      </c>
      <c r="B97" s="307"/>
      <c r="C97" s="168"/>
      <c r="D97" s="168"/>
      <c r="E97" s="307"/>
      <c r="F97" s="307"/>
      <c r="G97" s="168"/>
      <c r="H97" s="168"/>
      <c r="I97" s="169" t="s">
        <v>304</v>
      </c>
      <c r="J97" s="168"/>
      <c r="K97" s="168"/>
      <c r="L97" s="307"/>
      <c r="M97" s="307"/>
      <c r="N97" s="884"/>
      <c r="O97" s="917"/>
    </row>
    <row r="98" spans="1:15" ht="24.75" customHeight="1">
      <c r="A98" s="318">
        <f t="shared" si="1"/>
        <v>89</v>
      </c>
      <c r="B98" s="307"/>
      <c r="C98" s="168"/>
      <c r="D98" s="168"/>
      <c r="E98" s="307"/>
      <c r="F98" s="307"/>
      <c r="G98" s="168"/>
      <c r="H98" s="168"/>
      <c r="I98" s="169" t="s">
        <v>254</v>
      </c>
      <c r="J98" s="168"/>
      <c r="K98" s="168"/>
      <c r="L98" s="307"/>
      <c r="M98" s="307"/>
      <c r="N98" s="884"/>
      <c r="O98" s="917"/>
    </row>
    <row r="99" spans="1:15" ht="24.75" customHeight="1">
      <c r="A99" s="318">
        <f t="shared" si="1"/>
        <v>90</v>
      </c>
      <c r="B99" s="307"/>
      <c r="C99" s="168"/>
      <c r="D99" s="168"/>
      <c r="E99" s="307"/>
      <c r="F99" s="307"/>
      <c r="G99" s="168"/>
      <c r="H99" s="168"/>
      <c r="I99" s="169" t="s">
        <v>304</v>
      </c>
      <c r="J99" s="168"/>
      <c r="K99" s="168"/>
      <c r="L99" s="307"/>
      <c r="M99" s="307"/>
      <c r="N99" s="884"/>
      <c r="O99" s="917"/>
    </row>
    <row r="100" spans="1:15" ht="24.75" customHeight="1">
      <c r="A100" s="318">
        <f t="shared" si="1"/>
        <v>91</v>
      </c>
      <c r="B100" s="307"/>
      <c r="C100" s="168"/>
      <c r="D100" s="168"/>
      <c r="E100" s="307"/>
      <c r="F100" s="307"/>
      <c r="G100" s="168"/>
      <c r="H100" s="168"/>
      <c r="I100" s="169" t="s">
        <v>61</v>
      </c>
      <c r="J100" s="168"/>
      <c r="K100" s="168"/>
      <c r="L100" s="307"/>
      <c r="M100" s="307"/>
      <c r="N100" s="884"/>
      <c r="O100" s="917"/>
    </row>
    <row r="101" spans="1:15" ht="24.75" customHeight="1">
      <c r="A101" s="318">
        <f t="shared" si="1"/>
        <v>92</v>
      </c>
      <c r="B101" s="307"/>
      <c r="C101" s="168"/>
      <c r="D101" s="168"/>
      <c r="E101" s="307"/>
      <c r="F101" s="307"/>
      <c r="G101" s="168"/>
      <c r="H101" s="168"/>
      <c r="I101" s="169" t="s">
        <v>254</v>
      </c>
      <c r="J101" s="168"/>
      <c r="K101" s="168"/>
      <c r="L101" s="307"/>
      <c r="M101" s="307"/>
      <c r="N101" s="884"/>
      <c r="O101" s="917"/>
    </row>
    <row r="102" spans="1:15" ht="24.75" customHeight="1">
      <c r="A102" s="318">
        <f t="shared" si="1"/>
        <v>93</v>
      </c>
      <c r="B102" s="307"/>
      <c r="C102" s="168"/>
      <c r="D102" s="168"/>
      <c r="E102" s="307"/>
      <c r="F102" s="307"/>
      <c r="G102" s="168"/>
      <c r="H102" s="168"/>
      <c r="I102" s="169" t="s">
        <v>61</v>
      </c>
      <c r="J102" s="168"/>
      <c r="K102" s="168"/>
      <c r="L102" s="307"/>
      <c r="M102" s="307"/>
      <c r="N102" s="884"/>
      <c r="O102" s="917"/>
    </row>
    <row r="103" spans="1:15" ht="24.75" customHeight="1">
      <c r="A103" s="318">
        <f t="shared" si="1"/>
        <v>94</v>
      </c>
      <c r="B103" s="307"/>
      <c r="C103" s="168"/>
      <c r="D103" s="168"/>
      <c r="E103" s="307"/>
      <c r="F103" s="307"/>
      <c r="G103" s="168"/>
      <c r="H103" s="168"/>
      <c r="I103" s="169" t="s">
        <v>254</v>
      </c>
      <c r="J103" s="168"/>
      <c r="K103" s="168"/>
      <c r="L103" s="307"/>
      <c r="M103" s="307"/>
      <c r="N103" s="884"/>
      <c r="O103" s="917"/>
    </row>
    <row r="104" spans="1:15" ht="24.75" customHeight="1">
      <c r="A104" s="318">
        <f t="shared" si="1"/>
        <v>95</v>
      </c>
      <c r="B104" s="307"/>
      <c r="C104" s="168"/>
      <c r="D104" s="168"/>
      <c r="E104" s="307"/>
      <c r="F104" s="307"/>
      <c r="G104" s="168"/>
      <c r="H104" s="168"/>
      <c r="I104" s="169" t="s">
        <v>385</v>
      </c>
      <c r="J104" s="168"/>
      <c r="K104" s="168"/>
      <c r="L104" s="307"/>
      <c r="M104" s="307"/>
      <c r="N104" s="884"/>
      <c r="O104" s="917"/>
    </row>
    <row r="105" spans="1:15" ht="24.75" customHeight="1">
      <c r="A105" s="318">
        <f t="shared" si="1"/>
        <v>96</v>
      </c>
      <c r="B105" s="307"/>
      <c r="C105" s="168"/>
      <c r="D105" s="168"/>
      <c r="E105" s="307"/>
      <c r="F105" s="307"/>
      <c r="G105" s="168"/>
      <c r="H105" s="168"/>
      <c r="I105" s="169" t="s">
        <v>61</v>
      </c>
      <c r="J105" s="168"/>
      <c r="K105" s="168"/>
      <c r="L105" s="307"/>
      <c r="M105" s="307"/>
      <c r="N105" s="884"/>
      <c r="O105" s="917"/>
    </row>
    <row r="106" spans="1:15" ht="24.75" customHeight="1">
      <c r="A106" s="318">
        <f t="shared" si="1"/>
        <v>97</v>
      </c>
      <c r="B106" s="307"/>
      <c r="C106" s="168"/>
      <c r="D106" s="168"/>
      <c r="E106" s="307"/>
      <c r="F106" s="307"/>
      <c r="G106" s="168"/>
      <c r="H106" s="168"/>
      <c r="I106" s="169" t="s">
        <v>191</v>
      </c>
      <c r="J106" s="168"/>
      <c r="K106" s="168"/>
      <c r="L106" s="307"/>
      <c r="M106" s="307"/>
      <c r="N106" s="884"/>
      <c r="O106" s="917"/>
    </row>
    <row r="107" spans="1:15" ht="24.75" customHeight="1">
      <c r="A107" s="318">
        <f t="shared" si="1"/>
        <v>98</v>
      </c>
      <c r="B107" s="307"/>
      <c r="C107" s="168"/>
      <c r="D107" s="168"/>
      <c r="E107" s="307"/>
      <c r="F107" s="307"/>
      <c r="G107" s="168"/>
      <c r="H107" s="168"/>
      <c r="I107" s="169" t="s">
        <v>191</v>
      </c>
      <c r="J107" s="168"/>
      <c r="K107" s="168"/>
      <c r="L107" s="307"/>
      <c r="M107" s="307"/>
      <c r="N107" s="884"/>
      <c r="O107" s="917"/>
    </row>
    <row r="108" spans="1:15" ht="24.75" customHeight="1">
      <c r="A108" s="318">
        <f t="shared" si="1"/>
        <v>99</v>
      </c>
      <c r="B108" s="307"/>
      <c r="C108" s="168"/>
      <c r="D108" s="168"/>
      <c r="E108" s="307"/>
      <c r="F108" s="307"/>
      <c r="G108" s="168"/>
      <c r="H108" s="168"/>
      <c r="I108" s="169" t="s">
        <v>254</v>
      </c>
      <c r="J108" s="168"/>
      <c r="K108" s="168"/>
      <c r="L108" s="307"/>
      <c r="M108" s="307"/>
      <c r="N108" s="884"/>
      <c r="O108" s="917"/>
    </row>
    <row r="109" spans="1:15" ht="24.75" customHeight="1" thickBot="1">
      <c r="A109" s="327">
        <f t="shared" si="1"/>
        <v>100</v>
      </c>
      <c r="B109" s="505"/>
      <c r="C109" s="506"/>
      <c r="D109" s="506"/>
      <c r="E109" s="505"/>
      <c r="F109" s="505"/>
      <c r="G109" s="506"/>
      <c r="H109" s="506"/>
      <c r="I109" s="400" t="s">
        <v>95</v>
      </c>
      <c r="J109" s="506"/>
      <c r="K109" s="506"/>
      <c r="L109" s="505"/>
      <c r="M109" s="505"/>
      <c r="N109" s="913"/>
      <c r="O109" s="914"/>
    </row>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sheetData>
  <sheetProtection/>
  <mergeCells count="108">
    <mergeCell ref="N107:O107"/>
    <mergeCell ref="N108:O108"/>
    <mergeCell ref="N109:O109"/>
    <mergeCell ref="N101:O101"/>
    <mergeCell ref="N102:O102"/>
    <mergeCell ref="N103:O103"/>
    <mergeCell ref="N104:O104"/>
    <mergeCell ref="N105:O105"/>
    <mergeCell ref="N106:O106"/>
    <mergeCell ref="F89:O89"/>
    <mergeCell ref="F90:O90"/>
    <mergeCell ref="F91:O91"/>
    <mergeCell ref="N92:O92"/>
    <mergeCell ref="N93:O93"/>
    <mergeCell ref="N94:O94"/>
    <mergeCell ref="N95:O95"/>
    <mergeCell ref="N96:O96"/>
    <mergeCell ref="N97:O97"/>
    <mergeCell ref="N98:O98"/>
    <mergeCell ref="N99:O99"/>
    <mergeCell ref="N100:O100"/>
    <mergeCell ref="N76:O76"/>
    <mergeCell ref="N77:O77"/>
    <mergeCell ref="N78:O78"/>
    <mergeCell ref="N79:O79"/>
    <mergeCell ref="N80:O80"/>
    <mergeCell ref="N81:O81"/>
    <mergeCell ref="F82:O82"/>
    <mergeCell ref="F83:O83"/>
    <mergeCell ref="F84:O84"/>
    <mergeCell ref="N85:O85"/>
    <mergeCell ref="N87:O87"/>
    <mergeCell ref="H88:J88"/>
    <mergeCell ref="N88:O88"/>
    <mergeCell ref="N63:O63"/>
    <mergeCell ref="N64:O64"/>
    <mergeCell ref="H65:J65"/>
    <mergeCell ref="N65:O65"/>
    <mergeCell ref="N66:O66"/>
    <mergeCell ref="N67:O67"/>
    <mergeCell ref="N68:O68"/>
    <mergeCell ref="N69:O69"/>
    <mergeCell ref="N70:O70"/>
    <mergeCell ref="N71:O71"/>
    <mergeCell ref="N72:O72"/>
    <mergeCell ref="N75:O75"/>
    <mergeCell ref="N47:O47"/>
    <mergeCell ref="N48:O48"/>
    <mergeCell ref="N49:O49"/>
    <mergeCell ref="N50:O50"/>
    <mergeCell ref="N51:O51"/>
    <mergeCell ref="N52:O52"/>
    <mergeCell ref="N53:O53"/>
    <mergeCell ref="N54:O54"/>
    <mergeCell ref="N55:O55"/>
    <mergeCell ref="H58:J58"/>
    <mergeCell ref="N58:O58"/>
    <mergeCell ref="N60:O60"/>
    <mergeCell ref="N33:O33"/>
    <mergeCell ref="N34:O34"/>
    <mergeCell ref="N35:O35"/>
    <mergeCell ref="N36:O36"/>
    <mergeCell ref="N37:O37"/>
    <mergeCell ref="N38:O38"/>
    <mergeCell ref="N39:O39"/>
    <mergeCell ref="N40:O40"/>
    <mergeCell ref="N41:O41"/>
    <mergeCell ref="N42:O42"/>
    <mergeCell ref="N43:O43"/>
    <mergeCell ref="N44:O44"/>
    <mergeCell ref="D30:E31"/>
    <mergeCell ref="N30:O30"/>
    <mergeCell ref="N31:O31"/>
    <mergeCell ref="N32:O32"/>
    <mergeCell ref="N23:O23"/>
    <mergeCell ref="N24:O24"/>
    <mergeCell ref="N25:O25"/>
    <mergeCell ref="D26:E27"/>
    <mergeCell ref="N26:O26"/>
    <mergeCell ref="N27:O27"/>
    <mergeCell ref="N11:O11"/>
    <mergeCell ref="N12:O12"/>
    <mergeCell ref="N13:O13"/>
    <mergeCell ref="N14:O14"/>
    <mergeCell ref="N28:O28"/>
    <mergeCell ref="N29:O29"/>
    <mergeCell ref="N17:O17"/>
    <mergeCell ref="N18:O18"/>
    <mergeCell ref="N19:O19"/>
    <mergeCell ref="N20:O20"/>
    <mergeCell ref="N21:O21"/>
    <mergeCell ref="N22:O22"/>
    <mergeCell ref="D15:E16"/>
    <mergeCell ref="N15:O15"/>
    <mergeCell ref="N16:O16"/>
    <mergeCell ref="N4:O4"/>
    <mergeCell ref="N5:O5"/>
    <mergeCell ref="N6:O6"/>
    <mergeCell ref="N7:O7"/>
    <mergeCell ref="N8:O8"/>
    <mergeCell ref="N9:O9"/>
    <mergeCell ref="N10:O10"/>
    <mergeCell ref="B1:D1"/>
    <mergeCell ref="E1:I1"/>
    <mergeCell ref="J1:M1"/>
    <mergeCell ref="G2:K2"/>
    <mergeCell ref="N2:O2"/>
    <mergeCell ref="N3:O3"/>
  </mergeCells>
  <printOptions/>
  <pageMargins left="0.7" right="0.7" top="0.75" bottom="0.75" header="0.3" footer="0.3"/>
  <pageSetup fitToHeight="1" fitToWidth="1" orientation="portrait" paperSize="9" scale="31"/>
  <drawing r:id="rId1"/>
</worksheet>
</file>

<file path=xl/worksheets/sheet7.xml><?xml version="1.0" encoding="utf-8"?>
<worksheet xmlns="http://schemas.openxmlformats.org/spreadsheetml/2006/main" xmlns:r="http://schemas.openxmlformats.org/officeDocument/2006/relationships">
  <dimension ref="A1:AV46"/>
  <sheetViews>
    <sheetView zoomScale="55" zoomScaleNormal="55" zoomScaleSheetLayoutView="50" zoomScalePageLayoutView="0" workbookViewId="0" topLeftCell="A1">
      <selection activeCell="AD36" sqref="AD36:AF39"/>
    </sheetView>
  </sheetViews>
  <sheetFormatPr defaultColWidth="9.140625" defaultRowHeight="15"/>
  <cols>
    <col min="1" max="1" width="3.421875" style="18" customWidth="1"/>
    <col min="2" max="2" width="13.7109375" style="1" customWidth="1"/>
    <col min="3" max="32" width="4.00390625" style="1" customWidth="1"/>
    <col min="33" max="41" width="8.57421875" style="1" customWidth="1"/>
    <col min="42" max="43" width="5.57421875" style="1" customWidth="1"/>
    <col min="44" max="44" width="4.421875" style="1" customWidth="1"/>
    <col min="45" max="47" width="9.00390625" style="1" customWidth="1"/>
    <col min="48" max="48" width="9.00390625" style="1" hidden="1" customWidth="1"/>
    <col min="49" max="16384" width="9.00390625" style="1" customWidth="1"/>
  </cols>
  <sheetData>
    <row r="1" spans="1:47" ht="30" customHeight="1">
      <c r="A1" s="4"/>
      <c r="B1" s="4"/>
      <c r="C1" s="19"/>
      <c r="D1" s="588">
        <v>2017</v>
      </c>
      <c r="E1" s="588"/>
      <c r="F1" s="588"/>
      <c r="G1" s="589" t="s">
        <v>12</v>
      </c>
      <c r="H1" s="589"/>
      <c r="I1" s="589"/>
      <c r="J1" s="589"/>
      <c r="K1" s="589"/>
      <c r="L1" s="589"/>
      <c r="M1" s="589"/>
      <c r="N1" s="589"/>
      <c r="O1" s="589"/>
      <c r="P1" s="589"/>
      <c r="Q1" s="589"/>
      <c r="R1" s="589"/>
      <c r="S1" s="589"/>
      <c r="T1" s="590">
        <v>13</v>
      </c>
      <c r="U1" s="590"/>
      <c r="V1" s="591" t="s">
        <v>13</v>
      </c>
      <c r="W1" s="591"/>
      <c r="X1" s="591"/>
      <c r="Y1" s="591"/>
      <c r="Z1" s="591"/>
      <c r="AA1" s="590" t="s">
        <v>18</v>
      </c>
      <c r="AB1" s="590"/>
      <c r="AC1" s="4" t="s">
        <v>19</v>
      </c>
      <c r="AD1" s="591" t="s">
        <v>14</v>
      </c>
      <c r="AE1" s="591"/>
      <c r="AF1" s="591"/>
      <c r="AG1" s="591"/>
      <c r="AH1" s="4"/>
      <c r="AI1" s="4"/>
      <c r="AK1" s="584">
        <f ca="1">TODAY()</f>
        <v>43027</v>
      </c>
      <c r="AL1" s="584"/>
      <c r="AM1" s="584"/>
      <c r="AN1" s="3" t="s">
        <v>0</v>
      </c>
      <c r="AO1" s="4"/>
      <c r="AP1" s="5"/>
      <c r="AQ1" s="5"/>
      <c r="AS1" s="6"/>
      <c r="AT1" s="6"/>
      <c r="AU1" s="6"/>
    </row>
    <row r="2" spans="1:47" ht="24"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7" ht="30" customHeight="1">
      <c r="A3" s="21" t="str">
        <f>AC1</f>
        <v>Ｄ</v>
      </c>
      <c r="B3" s="20" t="s">
        <v>14</v>
      </c>
      <c r="C3" s="585" t="str">
        <f>B4</f>
        <v>東久ウィンズ</v>
      </c>
      <c r="D3" s="586"/>
      <c r="E3" s="587"/>
      <c r="F3" s="585" t="str">
        <f>B8</f>
        <v>FCリベルタ</v>
      </c>
      <c r="G3" s="586"/>
      <c r="H3" s="587"/>
      <c r="I3" s="585" t="str">
        <f>B12</f>
        <v>田無富士見</v>
      </c>
      <c r="J3" s="586"/>
      <c r="K3" s="587"/>
      <c r="L3" s="585" t="str">
        <f>B16</f>
        <v>東久キッカーズ</v>
      </c>
      <c r="M3" s="586"/>
      <c r="N3" s="587"/>
      <c r="O3" s="585" t="str">
        <f>B20</f>
        <v>小金井１SC</v>
      </c>
      <c r="P3" s="586"/>
      <c r="Q3" s="587"/>
      <c r="R3" s="585" t="str">
        <f>B24</f>
        <v>FC前原</v>
      </c>
      <c r="S3" s="586"/>
      <c r="T3" s="587"/>
      <c r="U3" s="585" t="str">
        <f>B28</f>
        <v>Plaisir</v>
      </c>
      <c r="V3" s="586"/>
      <c r="W3" s="587"/>
      <c r="X3" s="585" t="str">
        <f>B32</f>
        <v>保谷本町SC</v>
      </c>
      <c r="Y3" s="586"/>
      <c r="Z3" s="587"/>
      <c r="AA3" s="585" t="str">
        <f>B36</f>
        <v>保谷東SS</v>
      </c>
      <c r="AB3" s="586"/>
      <c r="AC3" s="587"/>
      <c r="AD3" s="585" t="str">
        <f>B40</f>
        <v>東小イレブン</v>
      </c>
      <c r="AE3" s="586"/>
      <c r="AF3" s="587"/>
      <c r="AG3" s="9" t="s">
        <v>1</v>
      </c>
      <c r="AH3" s="9" t="s">
        <v>2</v>
      </c>
      <c r="AI3" s="9" t="s">
        <v>3</v>
      </c>
      <c r="AJ3" s="9" t="s">
        <v>4</v>
      </c>
      <c r="AK3" s="9" t="s">
        <v>5</v>
      </c>
      <c r="AL3" s="9" t="s">
        <v>6</v>
      </c>
      <c r="AM3" s="9" t="s">
        <v>7</v>
      </c>
      <c r="AN3" s="9" t="s">
        <v>8</v>
      </c>
      <c r="AO3" s="9" t="s">
        <v>9</v>
      </c>
      <c r="AP3" s="10"/>
      <c r="AQ3" s="11"/>
      <c r="AS3" s="6"/>
      <c r="AT3" s="6"/>
      <c r="AU3" s="6"/>
    </row>
    <row r="4" spans="1:48" ht="19.5" customHeight="1">
      <c r="A4" s="592">
        <v>1</v>
      </c>
      <c r="B4" s="595" t="s">
        <v>632</v>
      </c>
      <c r="C4" s="598"/>
      <c r="D4" s="599"/>
      <c r="E4" s="600"/>
      <c r="F4" s="646">
        <v>42945</v>
      </c>
      <c r="G4" s="647"/>
      <c r="H4" s="648"/>
      <c r="I4" s="646">
        <v>43001</v>
      </c>
      <c r="J4" s="647"/>
      <c r="K4" s="648"/>
      <c r="L4" s="646">
        <v>42967</v>
      </c>
      <c r="M4" s="647"/>
      <c r="N4" s="648"/>
      <c r="O4" s="646">
        <v>43015</v>
      </c>
      <c r="P4" s="647"/>
      <c r="Q4" s="648"/>
      <c r="R4" s="646">
        <v>43008</v>
      </c>
      <c r="S4" s="647"/>
      <c r="T4" s="648"/>
      <c r="U4" s="646">
        <v>43015</v>
      </c>
      <c r="V4" s="647"/>
      <c r="W4" s="648"/>
      <c r="X4" s="646">
        <v>43001</v>
      </c>
      <c r="Y4" s="647"/>
      <c r="Z4" s="648"/>
      <c r="AA4" s="646">
        <v>42945</v>
      </c>
      <c r="AB4" s="647"/>
      <c r="AC4" s="648"/>
      <c r="AD4" s="646">
        <v>42967</v>
      </c>
      <c r="AE4" s="647"/>
      <c r="AF4" s="648"/>
      <c r="AG4" s="613">
        <f>IF(AND($D7="",$G7="",$J7="",$M7="",$P7="",$S7="",$V7="",$Y7="",$AB7="",$AE7=""),"",SUM((COUNTIF($C7:$AF7,"○")),(COUNTIF($C7:$AF7,"●")),(COUNTIF($C7:$AF7,"△"))))</f>
        <v>9</v>
      </c>
      <c r="AH4" s="613">
        <f>IF(AND($D7="",$G7="",$J7="",$M7="",$P7="",$S7="",$V7="",$Y7="",$AB7="",$AE7=""),"",SUM($AP7:$AR7))</f>
        <v>22</v>
      </c>
      <c r="AI4" s="613">
        <f>IF(AND($D7="",$G7="",$J7="",$J7="",$M7="",$P7="",$S7="",$V7="",$Y7="",$AB7="",$AE7=""),"",COUNTIF(C7:AF7,"○"))</f>
        <v>7</v>
      </c>
      <c r="AJ4" s="613">
        <f>IF(AND($D7="",$G7="",$J7="",$J7="",$M7="",$P7="",$S7="",$V7="",$Y7="",$AB7="",$AE7=""),"",COUNTIF(C7:AF7,"●"))</f>
        <v>1</v>
      </c>
      <c r="AK4" s="613">
        <f>IF(AND($D7="",$G7="",$J7="",$J7="",$M7="",$P7="",$S7="",$V7="",$Y7="",$AB7="",$AE7=""),"",COUNTIF(C7:AF7,"△"))</f>
        <v>1</v>
      </c>
      <c r="AL4" s="613">
        <f>IF(AND($C7="",$F7="",$I7="",$L7="",$O7="",$R7="",$U7="",$X7="",$AA7="",$AD7=""),"",SUM($C7,$F7,$I7,$L7,$O7,$R7,$U7,$X7,$AA7,$AD7))</f>
        <v>33</v>
      </c>
      <c r="AM4" s="613">
        <f>IF(AND($E7="",$H7="",$K7="",$N7="",$Q7="",$T7="",$W7="",$Z7="",$AC7="",$AF7=""),"",SUM($E7,$H7,$K7,$N7,$Q7,$T7,$W7,$Z7,$AC7,$AF7))</f>
        <v>12</v>
      </c>
      <c r="AN4" s="613">
        <f>IF(AND($AL4="",$AM4=""),"",($AL4-$AM4))</f>
        <v>21</v>
      </c>
      <c r="AO4" s="616">
        <f>IF(AND($AG4=""),"",RANK(AV4,AV$4:AV$43))</f>
        <v>2</v>
      </c>
      <c r="AP4" s="11"/>
      <c r="AQ4" s="11"/>
      <c r="AS4" s="6"/>
      <c r="AT4" s="6"/>
      <c r="AU4" s="6"/>
      <c r="AV4" s="619">
        <f>_xlfn.IFERROR(AH4*1000000+AN4*100+AL4,"")</f>
        <v>22002133</v>
      </c>
    </row>
    <row r="5" spans="1:48" ht="19.5" customHeight="1">
      <c r="A5" s="593"/>
      <c r="B5" s="596"/>
      <c r="C5" s="601"/>
      <c r="D5" s="602"/>
      <c r="E5" s="603"/>
      <c r="F5" s="640" t="s">
        <v>641</v>
      </c>
      <c r="G5" s="641"/>
      <c r="H5" s="642"/>
      <c r="I5" s="640" t="s">
        <v>610</v>
      </c>
      <c r="J5" s="641"/>
      <c r="K5" s="642"/>
      <c r="L5" s="640" t="s">
        <v>642</v>
      </c>
      <c r="M5" s="641"/>
      <c r="N5" s="642"/>
      <c r="O5" s="640" t="s">
        <v>610</v>
      </c>
      <c r="P5" s="641"/>
      <c r="Q5" s="642"/>
      <c r="R5" s="640" t="s">
        <v>643</v>
      </c>
      <c r="S5" s="641"/>
      <c r="T5" s="642"/>
      <c r="U5" s="640" t="s">
        <v>610</v>
      </c>
      <c r="V5" s="641"/>
      <c r="W5" s="642"/>
      <c r="X5" s="640" t="s">
        <v>610</v>
      </c>
      <c r="Y5" s="641"/>
      <c r="Z5" s="642"/>
      <c r="AA5" s="640" t="s">
        <v>641</v>
      </c>
      <c r="AB5" s="641"/>
      <c r="AC5" s="642"/>
      <c r="AD5" s="640" t="s">
        <v>642</v>
      </c>
      <c r="AE5" s="641"/>
      <c r="AF5" s="642"/>
      <c r="AG5" s="614"/>
      <c r="AH5" s="614"/>
      <c r="AI5" s="614"/>
      <c r="AJ5" s="614"/>
      <c r="AK5" s="614"/>
      <c r="AL5" s="614"/>
      <c r="AM5" s="614"/>
      <c r="AN5" s="614"/>
      <c r="AO5" s="617"/>
      <c r="AP5" s="11"/>
      <c r="AQ5" s="11"/>
      <c r="AS5" s="6"/>
      <c r="AT5" s="6"/>
      <c r="AU5" s="6"/>
      <c r="AV5" s="619"/>
    </row>
    <row r="6" spans="1:48" ht="19.5" customHeight="1">
      <c r="A6" s="593"/>
      <c r="B6" s="596"/>
      <c r="C6" s="601"/>
      <c r="D6" s="602"/>
      <c r="E6" s="603"/>
      <c r="F6" s="652" t="s">
        <v>644</v>
      </c>
      <c r="G6" s="653"/>
      <c r="H6" s="654"/>
      <c r="I6" s="652" t="s">
        <v>645</v>
      </c>
      <c r="J6" s="653"/>
      <c r="K6" s="654"/>
      <c r="L6" s="652" t="s">
        <v>644</v>
      </c>
      <c r="M6" s="653"/>
      <c r="N6" s="654"/>
      <c r="O6" s="652" t="s">
        <v>646</v>
      </c>
      <c r="P6" s="653"/>
      <c r="Q6" s="654"/>
      <c r="R6" s="652" t="s">
        <v>647</v>
      </c>
      <c r="S6" s="653"/>
      <c r="T6" s="654"/>
      <c r="U6" s="652" t="s">
        <v>648</v>
      </c>
      <c r="V6" s="653"/>
      <c r="W6" s="654"/>
      <c r="X6" s="652" t="s">
        <v>649</v>
      </c>
      <c r="Y6" s="653"/>
      <c r="Z6" s="654"/>
      <c r="AA6" s="652" t="s">
        <v>644</v>
      </c>
      <c r="AB6" s="653"/>
      <c r="AC6" s="654"/>
      <c r="AD6" s="652" t="s">
        <v>650</v>
      </c>
      <c r="AE6" s="653"/>
      <c r="AF6" s="654"/>
      <c r="AG6" s="614"/>
      <c r="AH6" s="614"/>
      <c r="AI6" s="614"/>
      <c r="AJ6" s="614"/>
      <c r="AK6" s="614"/>
      <c r="AL6" s="614"/>
      <c r="AM6" s="614"/>
      <c r="AN6" s="614"/>
      <c r="AO6" s="617"/>
      <c r="AP6" s="11"/>
      <c r="AQ6" s="11"/>
      <c r="AS6" s="6"/>
      <c r="AT6" s="6"/>
      <c r="AU6" s="6"/>
      <c r="AV6" s="619"/>
    </row>
    <row r="7" spans="1:48" ht="24" customHeight="1">
      <c r="A7" s="594"/>
      <c r="B7" s="597"/>
      <c r="C7" s="604"/>
      <c r="D7" s="605"/>
      <c r="E7" s="606"/>
      <c r="F7" s="28">
        <v>2</v>
      </c>
      <c r="G7" s="29" t="str">
        <f>IF(AND($F7="",$H7=""),"",IF($F7&gt;$H7,"○",IF($F7=$H7,"△",IF($F7&lt;$H7,"●"))))</f>
        <v>○</v>
      </c>
      <c r="H7" s="30">
        <v>1</v>
      </c>
      <c r="I7" s="28">
        <v>1</v>
      </c>
      <c r="J7" s="29" t="str">
        <f>IF(AND($I7="",$K7=""),"",IF($I7&gt;$K7,"○",IF($I7=$K7,"△",IF($I7&lt;$K7,"●"))))</f>
        <v>○</v>
      </c>
      <c r="K7" s="30">
        <v>0</v>
      </c>
      <c r="L7" s="28">
        <v>1</v>
      </c>
      <c r="M7" s="29" t="str">
        <f>IF(AND($L7="",$N7=""),"",IF($L7&gt;$N7,"○",IF($L7=$N7,"△",IF($L7&lt;$N7,"●"))))</f>
        <v>△</v>
      </c>
      <c r="N7" s="30">
        <v>1</v>
      </c>
      <c r="O7" s="28">
        <v>6</v>
      </c>
      <c r="P7" s="29" t="str">
        <f>IF(AND($O7="",$Q7=""),"",IF($O7&gt;$Q7,"○",IF($O7=$Q7,"△",IF($O7&lt;$Q7,"●"))))</f>
        <v>○</v>
      </c>
      <c r="Q7" s="30">
        <v>2</v>
      </c>
      <c r="R7" s="28">
        <v>6</v>
      </c>
      <c r="S7" s="29" t="str">
        <f>IF(AND($R7="",$T7=""),"",IF($R7&gt;$T7,"○",IF($R7=$T7,"△",IF($R7&lt;$T7,"●"))))</f>
        <v>○</v>
      </c>
      <c r="T7" s="30">
        <v>1</v>
      </c>
      <c r="U7" s="28">
        <v>6</v>
      </c>
      <c r="V7" s="29" t="str">
        <f>IF(AND($U7="",$W7=""),"",IF($U7&gt;$W7,"○",IF($U7=$W7,"△",IF($U7&lt;$W7,"●"))))</f>
        <v>○</v>
      </c>
      <c r="W7" s="30">
        <v>4</v>
      </c>
      <c r="X7" s="28">
        <v>4</v>
      </c>
      <c r="Y7" s="29" t="str">
        <f>IF(AND($X7="",$Z7=""),"",IF($X7&gt;$Z7,"○",IF($X7=$Z7,"△",IF($X7&lt;$Z7,"●"))))</f>
        <v>○</v>
      </c>
      <c r="Z7" s="30">
        <v>0</v>
      </c>
      <c r="AA7" s="28">
        <v>2</v>
      </c>
      <c r="AB7" s="29" t="str">
        <f>IF(AND($AA7="",$AC7=""),"",IF($AA7&gt;$AC7,"○",IF($AA7=$AC7,"△",IF($AA7&lt;$AC7,"●"))))</f>
        <v>●</v>
      </c>
      <c r="AC7" s="30">
        <v>3</v>
      </c>
      <c r="AD7" s="28">
        <v>5</v>
      </c>
      <c r="AE7" s="29" t="str">
        <f>IF(AND($AD7="",$AF7=""),"",IF($AD7&gt;$AF7,"○",IF($AD7=$AF7,"△",IF($AD7&lt;$AF7,"●"))))</f>
        <v>○</v>
      </c>
      <c r="AF7" s="30">
        <v>0</v>
      </c>
      <c r="AG7" s="615"/>
      <c r="AH7" s="615"/>
      <c r="AI7" s="615"/>
      <c r="AJ7" s="615"/>
      <c r="AK7" s="615"/>
      <c r="AL7" s="615"/>
      <c r="AM7" s="615"/>
      <c r="AN7" s="615"/>
      <c r="AO7" s="618"/>
      <c r="AP7" s="13">
        <f>COUNTIF(C7:AF7,"○")*3</f>
        <v>21</v>
      </c>
      <c r="AQ7" s="13">
        <f>COUNTIF(C7:AF7,"△")*1</f>
        <v>1</v>
      </c>
      <c r="AR7" s="13">
        <f>COUNTIF(C7:AF7,"●")*0</f>
        <v>0</v>
      </c>
      <c r="AS7" s="14" t="str">
        <f>B4</f>
        <v>東久ウィンズ</v>
      </c>
      <c r="AT7" s="14">
        <f>IF(AND(AO4:AO43=""),"",VLOOKUP(1,AO4:AS43,5,0))</f>
      </c>
      <c r="AU7" s="6"/>
      <c r="AV7" s="619"/>
    </row>
    <row r="8" spans="1:48" ht="19.5" customHeight="1">
      <c r="A8" s="592">
        <v>2</v>
      </c>
      <c r="B8" s="595" t="s">
        <v>633</v>
      </c>
      <c r="C8" s="625">
        <f>IF(AND(F$4=""),"",F$4)</f>
        <v>42945</v>
      </c>
      <c r="D8" s="626"/>
      <c r="E8" s="627"/>
      <c r="F8" s="598"/>
      <c r="G8" s="599"/>
      <c r="H8" s="600"/>
      <c r="I8" s="646">
        <v>43016</v>
      </c>
      <c r="J8" s="647"/>
      <c r="K8" s="648"/>
      <c r="L8" s="646">
        <v>43001</v>
      </c>
      <c r="M8" s="647"/>
      <c r="N8" s="648"/>
      <c r="O8" s="646">
        <v>42924</v>
      </c>
      <c r="P8" s="647"/>
      <c r="Q8" s="648"/>
      <c r="R8" s="646">
        <v>43001</v>
      </c>
      <c r="S8" s="647"/>
      <c r="T8" s="648"/>
      <c r="U8" s="646">
        <v>42932</v>
      </c>
      <c r="V8" s="647"/>
      <c r="W8" s="648"/>
      <c r="X8" s="646">
        <v>43015</v>
      </c>
      <c r="Y8" s="647"/>
      <c r="Z8" s="648"/>
      <c r="AA8" s="646">
        <v>42932</v>
      </c>
      <c r="AB8" s="647"/>
      <c r="AC8" s="648"/>
      <c r="AD8" s="646">
        <v>42924</v>
      </c>
      <c r="AE8" s="647"/>
      <c r="AF8" s="648"/>
      <c r="AG8" s="613">
        <f>IF(AND($D11="",$G11="",$J11="",$M11="",$P11="",$S11="",$V11="",$Y11="",$AB11="",$AE11=""),"",SUM((COUNTIF($C11:$AF11,"○")),(COUNTIF($C11:$AF11,"●")),(COUNTIF($C11:$AF11,"△"))))</f>
        <v>9</v>
      </c>
      <c r="AH8" s="613">
        <f>IF(AND($D11="",$G11="",$J11="",$M11="",$P11="",$S11="",$V11="",$Y11="",$AB11="",$AE11=""),"",SUM($AP11:$AR11))</f>
        <v>16</v>
      </c>
      <c r="AI8" s="613">
        <f>IF(AND($D11="",$G11="",$J11="",$J11="",$M11="",$P11="",$S11="",$V11="",$Y11="",$AB11="",$AE11=""),"",COUNTIF(C11:AF11,"○"))</f>
        <v>5</v>
      </c>
      <c r="AJ8" s="613">
        <f>IF(AND($D11="",$G11="",$J11="",$J11="",$M11="",$P11="",$S11="",$V11="",$Y11="",$AB11="",$AE11=""),"",COUNTIF(C11:AF11,"●"))</f>
        <v>3</v>
      </c>
      <c r="AK8" s="613">
        <f>IF(AND($D11="",$G11="",$J11="",$J11="",$M11="",$P11="",$S11="",$V11="",$Y11="",$AB11="",$AE11=""),"",COUNTIF(C11:AF11,"△"))</f>
        <v>1</v>
      </c>
      <c r="AL8" s="613">
        <f>IF(AND($C11="",$F11="",$I11="",$L11="",$O11="",$R11="",$U11="",$X11="",$AA11="",$AD11=""),"",SUM($C11,$F11,$I11,$L11,$O11,$R11,$U11,$X11,$AA11,$AD11))</f>
        <v>28</v>
      </c>
      <c r="AM8" s="613">
        <f>IF(AND($E11="",$H11="",$K11="",$N11="",$Q11="",$T11="",$W11="",$Z11="",$AC11="",$AF11=""),"",SUM($E11,$H11,$K11,$N11,$Q11,$T11,$W11,$Z11,$AC11,$AF11))</f>
        <v>11</v>
      </c>
      <c r="AN8" s="613">
        <f>IF(AND($AL8="",$AM8=""),"",($AL8-$AM8))</f>
        <v>17</v>
      </c>
      <c r="AO8" s="616">
        <f>IF(AND($AG8=""),"",RANK(AV8,AV$4:AV$43))</f>
        <v>4</v>
      </c>
      <c r="AP8" s="11"/>
      <c r="AQ8" s="11"/>
      <c r="AS8" s="6"/>
      <c r="AT8" s="6"/>
      <c r="AU8" s="6"/>
      <c r="AV8" s="619">
        <f>_xlfn.IFERROR(AH8*1000000+AN8*100+AL8,"")</f>
        <v>16001728</v>
      </c>
    </row>
    <row r="9" spans="1:48" ht="19.5" customHeight="1">
      <c r="A9" s="593"/>
      <c r="B9" s="596"/>
      <c r="C9" s="632" t="str">
        <f>IF(AND(F$5=""),"",F$5)</f>
        <v>西東京東小</v>
      </c>
      <c r="D9" s="633"/>
      <c r="E9" s="634"/>
      <c r="F9" s="601"/>
      <c r="G9" s="602"/>
      <c r="H9" s="603"/>
      <c r="I9" s="640" t="s">
        <v>610</v>
      </c>
      <c r="J9" s="641"/>
      <c r="K9" s="642"/>
      <c r="L9" s="640" t="s">
        <v>610</v>
      </c>
      <c r="M9" s="641"/>
      <c r="N9" s="642"/>
      <c r="O9" s="640" t="s">
        <v>643</v>
      </c>
      <c r="P9" s="641"/>
      <c r="Q9" s="642"/>
      <c r="R9" s="640" t="s">
        <v>610</v>
      </c>
      <c r="S9" s="641"/>
      <c r="T9" s="642"/>
      <c r="U9" s="640" t="s">
        <v>478</v>
      </c>
      <c r="V9" s="641"/>
      <c r="W9" s="642"/>
      <c r="X9" s="640" t="s">
        <v>610</v>
      </c>
      <c r="Y9" s="641"/>
      <c r="Z9" s="642"/>
      <c r="AA9" s="640" t="s">
        <v>478</v>
      </c>
      <c r="AB9" s="641"/>
      <c r="AC9" s="642"/>
      <c r="AD9" s="640" t="s">
        <v>643</v>
      </c>
      <c r="AE9" s="641"/>
      <c r="AF9" s="642"/>
      <c r="AG9" s="614"/>
      <c r="AH9" s="614"/>
      <c r="AI9" s="614"/>
      <c r="AJ9" s="614"/>
      <c r="AK9" s="614"/>
      <c r="AL9" s="614"/>
      <c r="AM9" s="614"/>
      <c r="AN9" s="614"/>
      <c r="AO9" s="617"/>
      <c r="AP9" s="11"/>
      <c r="AQ9" s="11"/>
      <c r="AS9" s="6"/>
      <c r="AT9" s="6"/>
      <c r="AU9" s="6"/>
      <c r="AV9" s="619"/>
    </row>
    <row r="10" spans="1:48" ht="19.5" customHeight="1">
      <c r="A10" s="593"/>
      <c r="B10" s="596"/>
      <c r="C10" s="629" t="str">
        <f>IF(AND(F$6=""),"",F$6)</f>
        <v>14:00</v>
      </c>
      <c r="D10" s="630"/>
      <c r="E10" s="631"/>
      <c r="F10" s="601"/>
      <c r="G10" s="602"/>
      <c r="H10" s="603"/>
      <c r="I10" s="652" t="s">
        <v>651</v>
      </c>
      <c r="J10" s="653"/>
      <c r="K10" s="654"/>
      <c r="L10" s="652" t="s">
        <v>652</v>
      </c>
      <c r="M10" s="653"/>
      <c r="N10" s="654"/>
      <c r="O10" s="652" t="s">
        <v>653</v>
      </c>
      <c r="P10" s="653"/>
      <c r="Q10" s="654"/>
      <c r="R10" s="652" t="s">
        <v>649</v>
      </c>
      <c r="S10" s="653"/>
      <c r="T10" s="654"/>
      <c r="U10" s="652" t="s">
        <v>654</v>
      </c>
      <c r="V10" s="653"/>
      <c r="W10" s="654"/>
      <c r="X10" s="652" t="s">
        <v>655</v>
      </c>
      <c r="Y10" s="653"/>
      <c r="Z10" s="654"/>
      <c r="AA10" s="652" t="s">
        <v>656</v>
      </c>
      <c r="AB10" s="653"/>
      <c r="AC10" s="654"/>
      <c r="AD10" s="652" t="s">
        <v>657</v>
      </c>
      <c r="AE10" s="653"/>
      <c r="AF10" s="654"/>
      <c r="AG10" s="614"/>
      <c r="AH10" s="614"/>
      <c r="AI10" s="614"/>
      <c r="AJ10" s="614"/>
      <c r="AK10" s="614"/>
      <c r="AL10" s="614"/>
      <c r="AM10" s="614"/>
      <c r="AN10" s="614"/>
      <c r="AO10" s="617"/>
      <c r="AP10" s="11"/>
      <c r="AQ10" s="11"/>
      <c r="AS10" s="6"/>
      <c r="AT10" s="6"/>
      <c r="AU10" s="6"/>
      <c r="AV10" s="619"/>
    </row>
    <row r="11" spans="1:48" ht="24" customHeight="1">
      <c r="A11" s="594"/>
      <c r="B11" s="597"/>
      <c r="C11" s="12">
        <f>IF(AND(H$7=""),"",H$7)</f>
        <v>1</v>
      </c>
      <c r="D11" s="16" t="str">
        <f>IF(AND($C11="",$E11=""),"",IF($C11&gt;$E11,"○",IF($C11=$E11,"△",IF($C11&lt;$E11,"●"))))</f>
        <v>●</v>
      </c>
      <c r="E11" s="17">
        <f>IF(AND(F$7=""),"",F$7)</f>
        <v>2</v>
      </c>
      <c r="F11" s="604"/>
      <c r="G11" s="605"/>
      <c r="H11" s="606"/>
      <c r="I11" s="28">
        <v>1</v>
      </c>
      <c r="J11" s="29" t="str">
        <f>IF(AND($I11="",$K11=""),"",IF($I11&gt;$K11,"○",IF($I11=$K11,"△",IF($I11&lt;$K11,"●"))))</f>
        <v>●</v>
      </c>
      <c r="K11" s="30">
        <v>2</v>
      </c>
      <c r="L11" s="28">
        <v>2</v>
      </c>
      <c r="M11" s="29" t="str">
        <f>IF(AND($L11="",$N11=""),"",IF($L11&gt;$N11,"○",IF($L11=$N11,"△",IF($L11&lt;$N11,"●"))))</f>
        <v>○</v>
      </c>
      <c r="N11" s="30">
        <v>0</v>
      </c>
      <c r="O11" s="28">
        <v>6</v>
      </c>
      <c r="P11" s="29" t="str">
        <f>IF(AND($O11="",$Q11=""),"",IF($O11&gt;$Q11,"○",IF($O11=$Q11,"△",IF($O11&lt;$Q11,"●"))))</f>
        <v>○</v>
      </c>
      <c r="Q11" s="30">
        <v>1</v>
      </c>
      <c r="R11" s="28">
        <v>0</v>
      </c>
      <c r="S11" s="29" t="str">
        <f>IF(AND($R11="",$T11=""),"",IF($R11&gt;$T11,"○",IF($R11=$T11,"△",IF($R11&lt;$T11,"●"))))</f>
        <v>●</v>
      </c>
      <c r="T11" s="30">
        <v>1</v>
      </c>
      <c r="U11" s="573">
        <v>2</v>
      </c>
      <c r="V11" s="29" t="str">
        <f>IF(AND($U11="",$W11=""),"",IF($U11&gt;$W11,"○",IF($U11=$W11,"△",IF($U11&lt;$W11,"●"))))</f>
        <v>○</v>
      </c>
      <c r="W11" s="30">
        <v>0</v>
      </c>
      <c r="X11" s="28">
        <v>4</v>
      </c>
      <c r="Y11" s="29" t="str">
        <f>IF(AND($X11="",$Z11=""),"",IF($X11&gt;$Z11,"○",IF($X11=$Z11,"△",IF($X11&lt;$Z11,"●"))))</f>
        <v>○</v>
      </c>
      <c r="Z11" s="30">
        <v>2</v>
      </c>
      <c r="AA11" s="28">
        <v>3</v>
      </c>
      <c r="AB11" s="29" t="str">
        <f>IF(AND($AA11="",$AC11=""),"",IF($AA11&gt;$AC11,"○",IF($AA11=$AC11,"△",IF($AA11&lt;$AC11,"●"))))</f>
        <v>△</v>
      </c>
      <c r="AC11" s="30">
        <v>3</v>
      </c>
      <c r="AD11" s="28">
        <v>9</v>
      </c>
      <c r="AE11" s="29" t="str">
        <f>IF(AND($AD11="",$AF11=""),"",IF($AD11&gt;$AF11,"○",IF($AD11=$AF11,"△",IF($AD11&lt;$AF11,"●"))))</f>
        <v>○</v>
      </c>
      <c r="AF11" s="30">
        <v>0</v>
      </c>
      <c r="AG11" s="615"/>
      <c r="AH11" s="615"/>
      <c r="AI11" s="615"/>
      <c r="AJ11" s="615"/>
      <c r="AK11" s="615"/>
      <c r="AL11" s="615"/>
      <c r="AM11" s="615"/>
      <c r="AN11" s="615"/>
      <c r="AO11" s="618"/>
      <c r="AP11" s="13">
        <f>COUNTIF(C11:AF11,"○")*3</f>
        <v>15</v>
      </c>
      <c r="AQ11" s="13">
        <f>COUNTIF(C11:AF11,"△")*1</f>
        <v>1</v>
      </c>
      <c r="AR11" s="13">
        <f>COUNTIF(C11:AF11,"●")*0</f>
        <v>0</v>
      </c>
      <c r="AS11" s="14" t="str">
        <f>B8</f>
        <v>FCリベルタ</v>
      </c>
      <c r="AT11" s="14"/>
      <c r="AU11" s="6"/>
      <c r="AV11" s="619"/>
    </row>
    <row r="12" spans="1:48" ht="19.5" customHeight="1">
      <c r="A12" s="592">
        <v>3</v>
      </c>
      <c r="B12" s="595" t="s">
        <v>634</v>
      </c>
      <c r="C12" s="625">
        <f>IF(AND($I$4=""),"",$I$4)</f>
        <v>43001</v>
      </c>
      <c r="D12" s="626"/>
      <c r="E12" s="627"/>
      <c r="F12" s="625">
        <f>IF(AND($I$8=""),"",$I$8)</f>
        <v>43016</v>
      </c>
      <c r="G12" s="626"/>
      <c r="H12" s="627"/>
      <c r="I12" s="598"/>
      <c r="J12" s="599"/>
      <c r="K12" s="600"/>
      <c r="L12" s="646">
        <v>43017</v>
      </c>
      <c r="M12" s="647"/>
      <c r="N12" s="648"/>
      <c r="O12" s="646">
        <v>42994</v>
      </c>
      <c r="P12" s="647"/>
      <c r="Q12" s="648"/>
      <c r="R12" s="646">
        <v>42946</v>
      </c>
      <c r="S12" s="647"/>
      <c r="T12" s="648"/>
      <c r="U12" s="646">
        <v>42932</v>
      </c>
      <c r="V12" s="647"/>
      <c r="W12" s="648"/>
      <c r="X12" s="646">
        <v>42946</v>
      </c>
      <c r="Y12" s="647"/>
      <c r="Z12" s="648"/>
      <c r="AA12" s="646">
        <v>42932</v>
      </c>
      <c r="AB12" s="647"/>
      <c r="AC12" s="648"/>
      <c r="AD12" s="646">
        <v>43017</v>
      </c>
      <c r="AE12" s="647"/>
      <c r="AF12" s="648"/>
      <c r="AG12" s="613">
        <f>IF(AND($D15="",$G15="",$J15="",$M15="",$P15="",$S15="",$V15="",$Y15="",$AB15="",$AE15=""),"",SUM((COUNTIF($C15:$AF15,"○")),(COUNTIF($C15:$AF15,"●")),(COUNTIF($C15:$AF15,"△"))))</f>
        <v>9</v>
      </c>
      <c r="AH12" s="613">
        <f>IF(AND($D15="",$G15="",$J15="",$M15="",$P15="",$S15="",$V15="",$Y15="",$AB15="",$AE15=""),"",SUM($AP15:$AR15))</f>
        <v>24</v>
      </c>
      <c r="AI12" s="613">
        <f>IF(AND($D15="",$G15="",$J15="",$J15="",$M15="",$P15="",$S15="",$V15="",$Y15="",$AB15="",$AE15=""),"",COUNTIF(C15:AF15,"○"))</f>
        <v>8</v>
      </c>
      <c r="AJ12" s="613">
        <f>IF(AND($D15="",$G15="",$J15="",$J15="",$M15="",$P15="",$S15="",$V15="",$Y15="",$AB15="",$AE15=""),"",COUNTIF(C15:AF15,"●"))</f>
        <v>1</v>
      </c>
      <c r="AK12" s="613">
        <f>IF(AND($D15="",$G15="",$J15="",$J15="",$M15="",$P15="",$S15="",$V15="",$Y15="",$AB15="",$AE15=""),"",COUNTIF(C15:AF15,"△"))</f>
        <v>0</v>
      </c>
      <c r="AL12" s="613">
        <f>IF(AND($C15="",$F15="",$I15="",$L15="",$O15="",$R15="",$U15="",$X15="",$AA15="",$AD15=""),"",SUM($C15,$F15,$I15,$L15,$O15,$R15,$U15,$X15,$AA15,$AD15))</f>
        <v>40</v>
      </c>
      <c r="AM12" s="613">
        <f>IF(AND($E15="",$H15="",$K15="",$N15="",$Q15="",$T15="",$W15="",$Z15="",$AC15="",$AF15=""),"",SUM($E15,$H15,$K15,$N15,$Q15,$T15,$W15,$Z15,$AC15,$AF15))</f>
        <v>6</v>
      </c>
      <c r="AN12" s="613">
        <f>IF(AND($AL12="",$AM12=""),"",($AL12-$AM12))</f>
        <v>34</v>
      </c>
      <c r="AO12" s="616">
        <f>IF(AND($AG12=""),"",RANK(AV12,AV$4:AV$43))</f>
        <v>1</v>
      </c>
      <c r="AP12" s="11"/>
      <c r="AQ12" s="11"/>
      <c r="AS12" s="6"/>
      <c r="AT12" s="6"/>
      <c r="AU12" s="6"/>
      <c r="AV12" s="619">
        <f>_xlfn.IFERROR(AH12*1000000+AN12*100+AL12,"")</f>
        <v>24003440</v>
      </c>
    </row>
    <row r="13" spans="1:48" ht="19.5" customHeight="1">
      <c r="A13" s="593"/>
      <c r="B13" s="596"/>
      <c r="C13" s="632" t="str">
        <f>IF(AND($I$5=""),"",$I$5)</f>
        <v>内山B</v>
      </c>
      <c r="D13" s="633"/>
      <c r="E13" s="634"/>
      <c r="F13" s="632" t="str">
        <f>IF(AND($I$9=""),"",$I$9)</f>
        <v>内山B</v>
      </c>
      <c r="G13" s="633"/>
      <c r="H13" s="634"/>
      <c r="I13" s="601"/>
      <c r="J13" s="602"/>
      <c r="K13" s="603"/>
      <c r="L13" s="640" t="s">
        <v>643</v>
      </c>
      <c r="M13" s="641"/>
      <c r="N13" s="642"/>
      <c r="O13" s="640" t="s">
        <v>658</v>
      </c>
      <c r="P13" s="641"/>
      <c r="Q13" s="642"/>
      <c r="R13" s="640" t="s">
        <v>642</v>
      </c>
      <c r="S13" s="641"/>
      <c r="T13" s="642"/>
      <c r="U13" s="640" t="s">
        <v>478</v>
      </c>
      <c r="V13" s="641"/>
      <c r="W13" s="642"/>
      <c r="X13" s="640" t="s">
        <v>642</v>
      </c>
      <c r="Y13" s="641"/>
      <c r="Z13" s="642"/>
      <c r="AA13" s="640" t="s">
        <v>478</v>
      </c>
      <c r="AB13" s="641"/>
      <c r="AC13" s="642"/>
      <c r="AD13" s="640" t="s">
        <v>643</v>
      </c>
      <c r="AE13" s="641"/>
      <c r="AF13" s="642"/>
      <c r="AG13" s="614"/>
      <c r="AH13" s="614"/>
      <c r="AI13" s="614"/>
      <c r="AJ13" s="614"/>
      <c r="AK13" s="614"/>
      <c r="AL13" s="614"/>
      <c r="AM13" s="614"/>
      <c r="AN13" s="614"/>
      <c r="AO13" s="617"/>
      <c r="AP13" s="11"/>
      <c r="AQ13" s="11"/>
      <c r="AS13" s="6"/>
      <c r="AT13" s="6"/>
      <c r="AU13" s="6"/>
      <c r="AV13" s="619"/>
    </row>
    <row r="14" spans="1:48" ht="19.5" customHeight="1">
      <c r="A14" s="593"/>
      <c r="B14" s="596"/>
      <c r="C14" s="629" t="str">
        <f>IF(AND($I$6=""),"",$I$6)</f>
        <v>9:30</v>
      </c>
      <c r="D14" s="630"/>
      <c r="E14" s="631"/>
      <c r="F14" s="629" t="str">
        <f>IF(AND($I$10=""),"",$I$10)</f>
        <v>14:00</v>
      </c>
      <c r="G14" s="630"/>
      <c r="H14" s="631"/>
      <c r="I14" s="601"/>
      <c r="J14" s="602"/>
      <c r="K14" s="603"/>
      <c r="L14" s="652" t="s">
        <v>659</v>
      </c>
      <c r="M14" s="653"/>
      <c r="N14" s="654"/>
      <c r="O14" s="652" t="s">
        <v>660</v>
      </c>
      <c r="P14" s="653"/>
      <c r="Q14" s="654"/>
      <c r="R14" s="652" t="s">
        <v>661</v>
      </c>
      <c r="S14" s="653"/>
      <c r="T14" s="654"/>
      <c r="U14" s="652" t="s">
        <v>662</v>
      </c>
      <c r="V14" s="653"/>
      <c r="W14" s="654"/>
      <c r="X14" s="652" t="s">
        <v>647</v>
      </c>
      <c r="Y14" s="653"/>
      <c r="Z14" s="654"/>
      <c r="AA14" s="652" t="s">
        <v>663</v>
      </c>
      <c r="AB14" s="653"/>
      <c r="AC14" s="654"/>
      <c r="AD14" s="652" t="s">
        <v>651</v>
      </c>
      <c r="AE14" s="653"/>
      <c r="AF14" s="654"/>
      <c r="AG14" s="614"/>
      <c r="AH14" s="614"/>
      <c r="AI14" s="614"/>
      <c r="AJ14" s="614"/>
      <c r="AK14" s="614"/>
      <c r="AL14" s="614"/>
      <c r="AM14" s="614"/>
      <c r="AN14" s="614"/>
      <c r="AO14" s="617"/>
      <c r="AP14" s="11"/>
      <c r="AQ14" s="11"/>
      <c r="AS14" s="6"/>
      <c r="AT14" s="6"/>
      <c r="AU14" s="6"/>
      <c r="AV14" s="619"/>
    </row>
    <row r="15" spans="1:48" ht="24" customHeight="1">
      <c r="A15" s="594"/>
      <c r="B15" s="597"/>
      <c r="C15" s="12">
        <f>IF(AND(K$7=""),"",K$7)</f>
        <v>0</v>
      </c>
      <c r="D15" s="16" t="str">
        <f>IF(AND($C15="",$E15=""),"",IF($C15&gt;$E15,"○",IF($C15=$E15,"△",IF($C15&lt;$E15,"●"))))</f>
        <v>●</v>
      </c>
      <c r="E15" s="17">
        <f>IF(AND(I$7=""),"",I$7)</f>
        <v>1</v>
      </c>
      <c r="F15" s="12">
        <f>IF(AND(K$11=""),"",K$11)</f>
        <v>2</v>
      </c>
      <c r="G15" s="16" t="str">
        <f>IF(AND($F15="",$H15=""),"",IF($F15&gt;$H15,"○",IF($F15=$H15,"△",IF($F15&lt;$H15,"●"))))</f>
        <v>○</v>
      </c>
      <c r="H15" s="17">
        <f>IF(AND(I$11=""),"",I$11)</f>
        <v>1</v>
      </c>
      <c r="I15" s="604"/>
      <c r="J15" s="605"/>
      <c r="K15" s="606"/>
      <c r="L15" s="28">
        <v>4</v>
      </c>
      <c r="M15" s="29" t="str">
        <f>IF(AND($L15="",$N15=""),"",IF($L15&gt;$N15,"○",IF($L15=$N15,"△",IF($L15&lt;$N15,"●"))))</f>
        <v>○</v>
      </c>
      <c r="N15" s="30">
        <v>0</v>
      </c>
      <c r="O15" s="28">
        <v>6</v>
      </c>
      <c r="P15" s="29" t="str">
        <f>IF(AND($O15="",$Q15=""),"",IF($O15&gt;$Q15,"○",IF($O15=$Q15,"△",IF($O15&lt;$Q15,"●"))))</f>
        <v>○</v>
      </c>
      <c r="Q15" s="30">
        <v>0</v>
      </c>
      <c r="R15" s="28">
        <v>5</v>
      </c>
      <c r="S15" s="29" t="str">
        <f>IF(AND($R15="",$T15=""),"",IF($R15&gt;$T15,"○",IF($R15=$T15,"△",IF($R15&lt;$T15,"●"))))</f>
        <v>○</v>
      </c>
      <c r="T15" s="30">
        <v>0</v>
      </c>
      <c r="U15" s="28">
        <v>5</v>
      </c>
      <c r="V15" s="29" t="str">
        <f>IF(AND($U15="",$W15=""),"",IF($U15&gt;$W15,"○",IF($U15=$W15,"△",IF($U15&lt;$W15,"●"))))</f>
        <v>○</v>
      </c>
      <c r="W15" s="30">
        <v>1</v>
      </c>
      <c r="X15" s="28">
        <v>4</v>
      </c>
      <c r="Y15" s="29" t="str">
        <f>IF(AND($X15="",$Z15=""),"",IF($X15&gt;$Z15,"○",IF($X15=$Z15,"△",IF($X15&lt;$Z15,"●"))))</f>
        <v>○</v>
      </c>
      <c r="Z15" s="30">
        <v>2</v>
      </c>
      <c r="AA15" s="28">
        <v>6</v>
      </c>
      <c r="AB15" s="29" t="str">
        <f>IF(AND($AA15="",$AC15=""),"",IF($AA15&gt;$AC15,"○",IF($AA15=$AC15,"△",IF($AA15&lt;$AC15,"●"))))</f>
        <v>○</v>
      </c>
      <c r="AC15" s="30">
        <v>1</v>
      </c>
      <c r="AD15" s="28">
        <v>8</v>
      </c>
      <c r="AE15" s="29" t="str">
        <f>IF(AND($AD15="",$AF15=""),"",IF($AD15&gt;$AF15,"○",IF($AD15=$AF15,"△",IF($AD15&lt;$AF15,"●"))))</f>
        <v>○</v>
      </c>
      <c r="AF15" s="30">
        <v>0</v>
      </c>
      <c r="AG15" s="615"/>
      <c r="AH15" s="615"/>
      <c r="AI15" s="615"/>
      <c r="AJ15" s="615"/>
      <c r="AK15" s="615"/>
      <c r="AL15" s="615"/>
      <c r="AM15" s="615"/>
      <c r="AN15" s="615"/>
      <c r="AO15" s="618"/>
      <c r="AP15" s="13">
        <f>COUNTIF(C15:AF15,"○")*3</f>
        <v>24</v>
      </c>
      <c r="AQ15" s="13">
        <f>COUNTIF(C15:AF15,"△")*1</f>
        <v>0</v>
      </c>
      <c r="AR15" s="13">
        <f>COUNTIF(C15:AF15,"●")*0</f>
        <v>0</v>
      </c>
      <c r="AS15" s="14" t="str">
        <f>B12</f>
        <v>田無富士見</v>
      </c>
      <c r="AT15" s="14"/>
      <c r="AU15" s="6"/>
      <c r="AV15" s="619"/>
    </row>
    <row r="16" spans="1:48" ht="19.5" customHeight="1">
      <c r="A16" s="592">
        <v>4</v>
      </c>
      <c r="B16" s="595" t="s">
        <v>635</v>
      </c>
      <c r="C16" s="625">
        <f>IF(AND($L$4=""),"",$L$4)</f>
        <v>42967</v>
      </c>
      <c r="D16" s="626"/>
      <c r="E16" s="627"/>
      <c r="F16" s="625">
        <f>IF(AND($L$8=""),"",$L$8)</f>
        <v>43001</v>
      </c>
      <c r="G16" s="626"/>
      <c r="H16" s="627"/>
      <c r="I16" s="625">
        <f>IF(AND($L$12=""),"",$L$12)</f>
        <v>43017</v>
      </c>
      <c r="J16" s="626"/>
      <c r="K16" s="627"/>
      <c r="L16" s="598"/>
      <c r="M16" s="599"/>
      <c r="N16" s="600"/>
      <c r="O16" s="646">
        <v>42981</v>
      </c>
      <c r="P16" s="647"/>
      <c r="Q16" s="648"/>
      <c r="R16" s="646">
        <v>42988</v>
      </c>
      <c r="S16" s="647"/>
      <c r="T16" s="648"/>
      <c r="U16" s="646">
        <v>42981</v>
      </c>
      <c r="V16" s="647"/>
      <c r="W16" s="648"/>
      <c r="X16" s="646" t="s">
        <v>664</v>
      </c>
      <c r="Y16" s="647"/>
      <c r="Z16" s="648"/>
      <c r="AA16" s="646">
        <v>43001</v>
      </c>
      <c r="AB16" s="647"/>
      <c r="AC16" s="648"/>
      <c r="AD16" s="646">
        <v>42967</v>
      </c>
      <c r="AE16" s="647"/>
      <c r="AF16" s="648"/>
      <c r="AG16" s="613">
        <f>IF(AND($D19="",$G19="",$J19="",$M19="",$P19="",$S19="",$V19="",$Y19="",$AB19="",$AE19=""),"",SUM((COUNTIF($C19:$AF19,"○")),(COUNTIF($C19:$AF19,"●")),(COUNTIF($C19:$AF19,"△"))))</f>
        <v>9</v>
      </c>
      <c r="AH16" s="613">
        <f>IF(AND($D19="",$G19="",$J19="",$M19="",$P19="",$S19="",$V19="",$Y19="",$AB19="",$AE19=""),"",SUM($AP19:$AR19))</f>
        <v>7</v>
      </c>
      <c r="AI16" s="613">
        <f>IF(AND($D19="",$G19="",$J19="",$J19="",$M19="",$P19="",$S19="",$V19="",$Y19="",$AB19="",$AE19=""),"",COUNTIF(C19:AF19,"○"))</f>
        <v>2</v>
      </c>
      <c r="AJ16" s="613">
        <f>IF(AND($D19="",$G19="",$J19="",$J19="",$M19="",$P19="",$S19="",$V19="",$Y19="",$AB19="",$AE19=""),"",COUNTIF(C19:AF19,"●"))</f>
        <v>6</v>
      </c>
      <c r="AK16" s="613">
        <f>IF(AND($D19="",$G19="",$J19="",$J19="",$M19="",$P19="",$S19="",$V19="",$Y19="",$AB19="",$AE19=""),"",COUNTIF(C19:AF19,"△"))</f>
        <v>1</v>
      </c>
      <c r="AL16" s="613">
        <f>IF(AND($C19="",$F19="",$I19="",$L19="",$O19="",$R19="",$U19="",$X19="",$AA19="",$AD19=""),"",SUM($C19,$F19,$I19,$L19,$O19,$R19,$U19,$X19,$AA19,$AD19))</f>
        <v>13</v>
      </c>
      <c r="AM16" s="613">
        <f>IF(AND($E19="",$H19="",$K19="",$N19="",$Q19="",$T19="",$W19="",$Z19="",$AC19="",$AF19=""),"",SUM($E19,$H19,$K19,$N19,$Q19,$T19,$W19,$Z19,$AC19,$AF19))</f>
        <v>20</v>
      </c>
      <c r="AN16" s="613">
        <f>IF(AND($AL16="",$AM16=""),"",($AL16-$AM16))</f>
        <v>-7</v>
      </c>
      <c r="AO16" s="616">
        <f>IF(AND($AG16=""),"",RANK(AV16,AV$4:AV$43))</f>
        <v>8</v>
      </c>
      <c r="AP16" s="11"/>
      <c r="AQ16" s="11"/>
      <c r="AS16" s="6"/>
      <c r="AT16" s="6"/>
      <c r="AU16" s="6"/>
      <c r="AV16" s="619">
        <f>_xlfn.IFERROR(AH16*1000000+AN16*100+AL16,"")</f>
        <v>6999313</v>
      </c>
    </row>
    <row r="17" spans="1:48" ht="19.5" customHeight="1">
      <c r="A17" s="593"/>
      <c r="B17" s="596"/>
      <c r="C17" s="632" t="str">
        <f>IF(AND($L$5=""),"",$L$5)</f>
        <v>小金井公園</v>
      </c>
      <c r="D17" s="633"/>
      <c r="E17" s="634"/>
      <c r="F17" s="632" t="str">
        <f>IF(AND($L$9=""),"",$L$9)</f>
        <v>内山B</v>
      </c>
      <c r="G17" s="633"/>
      <c r="H17" s="634"/>
      <c r="I17" s="632" t="str">
        <f>IF(AND($L$13=""),"",$L$13)</f>
        <v>内山C</v>
      </c>
      <c r="J17" s="633"/>
      <c r="K17" s="634"/>
      <c r="L17" s="601"/>
      <c r="M17" s="602"/>
      <c r="N17" s="603"/>
      <c r="O17" s="640" t="s">
        <v>665</v>
      </c>
      <c r="P17" s="641"/>
      <c r="Q17" s="642"/>
      <c r="R17" s="640" t="s">
        <v>478</v>
      </c>
      <c r="S17" s="641"/>
      <c r="T17" s="642"/>
      <c r="U17" s="640" t="s">
        <v>665</v>
      </c>
      <c r="V17" s="641"/>
      <c r="W17" s="642"/>
      <c r="X17" s="640" t="s">
        <v>478</v>
      </c>
      <c r="Y17" s="641"/>
      <c r="Z17" s="642"/>
      <c r="AA17" s="640" t="s">
        <v>610</v>
      </c>
      <c r="AB17" s="641"/>
      <c r="AC17" s="642"/>
      <c r="AD17" s="640" t="s">
        <v>642</v>
      </c>
      <c r="AE17" s="641"/>
      <c r="AF17" s="642"/>
      <c r="AG17" s="614"/>
      <c r="AH17" s="614"/>
      <c r="AI17" s="614"/>
      <c r="AJ17" s="614"/>
      <c r="AK17" s="614"/>
      <c r="AL17" s="614"/>
      <c r="AM17" s="614"/>
      <c r="AN17" s="614"/>
      <c r="AO17" s="617"/>
      <c r="AP17" s="11"/>
      <c r="AQ17" s="11"/>
      <c r="AS17" s="6"/>
      <c r="AT17" s="6"/>
      <c r="AU17" s="6"/>
      <c r="AV17" s="619"/>
    </row>
    <row r="18" spans="1:48" ht="19.5" customHeight="1">
      <c r="A18" s="593"/>
      <c r="B18" s="596"/>
      <c r="C18" s="629" t="str">
        <f>IF(AND($L$6=""),"",$L$6)</f>
        <v>14:00</v>
      </c>
      <c r="D18" s="630"/>
      <c r="E18" s="631"/>
      <c r="F18" s="629" t="str">
        <f>IF(AND($L$10=""),"",$L$10)</f>
        <v>9:30</v>
      </c>
      <c r="G18" s="630"/>
      <c r="H18" s="631"/>
      <c r="I18" s="629" t="str">
        <f>IF(AND($L$14=""),"",$L$14)</f>
        <v>13:00</v>
      </c>
      <c r="J18" s="630"/>
      <c r="K18" s="631"/>
      <c r="L18" s="601"/>
      <c r="M18" s="602"/>
      <c r="N18" s="603"/>
      <c r="O18" s="652" t="s">
        <v>666</v>
      </c>
      <c r="P18" s="653"/>
      <c r="Q18" s="654"/>
      <c r="R18" s="652" t="s">
        <v>667</v>
      </c>
      <c r="S18" s="653"/>
      <c r="T18" s="654"/>
      <c r="U18" s="652" t="s">
        <v>668</v>
      </c>
      <c r="V18" s="653"/>
      <c r="W18" s="654"/>
      <c r="X18" s="652" t="s">
        <v>656</v>
      </c>
      <c r="Y18" s="653"/>
      <c r="Z18" s="654"/>
      <c r="AA18" s="652" t="s">
        <v>669</v>
      </c>
      <c r="AB18" s="653"/>
      <c r="AC18" s="654"/>
      <c r="AD18" s="652" t="s">
        <v>670</v>
      </c>
      <c r="AE18" s="653"/>
      <c r="AF18" s="654"/>
      <c r="AG18" s="614"/>
      <c r="AH18" s="614"/>
      <c r="AI18" s="614"/>
      <c r="AJ18" s="614"/>
      <c r="AK18" s="614"/>
      <c r="AL18" s="614"/>
      <c r="AM18" s="614"/>
      <c r="AN18" s="614"/>
      <c r="AO18" s="617"/>
      <c r="AP18" s="11"/>
      <c r="AQ18" s="11"/>
      <c r="AS18" s="6"/>
      <c r="AT18" s="6"/>
      <c r="AU18" s="6"/>
      <c r="AV18" s="619"/>
    </row>
    <row r="19" spans="1:48" ht="24" customHeight="1">
      <c r="A19" s="594"/>
      <c r="B19" s="597"/>
      <c r="C19" s="12">
        <f>IF(AND(N$7=""),"",N$7)</f>
        <v>1</v>
      </c>
      <c r="D19" s="16" t="str">
        <f>IF(AND($C19="",$E19=""),"",IF($C19&gt;$E19,"○",IF($C19=$E19,"△",IF($C19&lt;$E19,"●"))))</f>
        <v>△</v>
      </c>
      <c r="E19" s="17">
        <f>IF(AND(L$7=""),"",L$7)</f>
        <v>1</v>
      </c>
      <c r="F19" s="12">
        <f>IF(AND(N$11=""),"",N$11)</f>
        <v>0</v>
      </c>
      <c r="G19" s="16" t="str">
        <f>IF(AND($F19="",$H19=""),"",IF($F19&gt;$H19,"○",IF($F19=$H19,"△",IF($F19&lt;$H19,"●"))))</f>
        <v>●</v>
      </c>
      <c r="H19" s="17">
        <f>IF(AND(L$11=""),"",L$11)</f>
        <v>2</v>
      </c>
      <c r="I19" s="12">
        <f>IF(AND(N$15=""),"",N$15)</f>
        <v>0</v>
      </c>
      <c r="J19" s="16" t="str">
        <f>IF(AND($I19="",$K19=""),"",IF($I19&gt;$K19,"○",IF($I19=$K19,"△",IF($I19&lt;$K19,"●"))))</f>
        <v>●</v>
      </c>
      <c r="K19" s="17">
        <f>IF(AND(L$15=""),"",L$15)</f>
        <v>4</v>
      </c>
      <c r="L19" s="604"/>
      <c r="M19" s="605"/>
      <c r="N19" s="606"/>
      <c r="O19" s="28">
        <v>2</v>
      </c>
      <c r="P19" s="29" t="str">
        <f>IF(AND($O19="",$Q19=""),"",IF($O19&gt;$Q19,"○",IF($O19=$Q19,"△",IF($O19&lt;$Q19,"●"))))</f>
        <v>●</v>
      </c>
      <c r="Q19" s="30">
        <v>3</v>
      </c>
      <c r="R19" s="28">
        <v>0</v>
      </c>
      <c r="S19" s="29" t="str">
        <f>IF(AND($R19="",$T19=""),"",IF($R19&gt;$T19,"○",IF($R19=$T19,"△",IF($R19&lt;$T19,"●"))))</f>
        <v>●</v>
      </c>
      <c r="T19" s="30">
        <v>3</v>
      </c>
      <c r="U19" s="28">
        <v>0</v>
      </c>
      <c r="V19" s="29" t="str">
        <f>IF(AND($U19="",$W19=""),"",IF($U19&gt;$W19,"○",IF($U19=$W19,"△",IF($U19&lt;$W19,"●"))))</f>
        <v>●</v>
      </c>
      <c r="W19" s="30">
        <v>2</v>
      </c>
      <c r="X19" s="28">
        <v>5</v>
      </c>
      <c r="Y19" s="29" t="str">
        <f>IF(AND($X19="",$Z19=""),"",IF($X19&gt;$Z19,"○",IF($X19=$Z19,"△",IF($X19&lt;$Z19,"●"))))</f>
        <v>○</v>
      </c>
      <c r="Z19" s="30">
        <v>1</v>
      </c>
      <c r="AA19" s="28">
        <v>0</v>
      </c>
      <c r="AB19" s="29" t="str">
        <f>IF(AND($AA19="",$AC19=""),"",IF($AA19&gt;$AC19,"○",IF($AA19=$AC19,"△",IF($AA19&lt;$AC19,"●"))))</f>
        <v>●</v>
      </c>
      <c r="AC19" s="30">
        <v>4</v>
      </c>
      <c r="AD19" s="28">
        <v>5</v>
      </c>
      <c r="AE19" s="29" t="str">
        <f>IF(AND($AD19="",$AF19=""),"",IF($AD19&gt;$AF19,"○",IF($AD19=$AF19,"△",IF($AD19&lt;$AF19,"●"))))</f>
        <v>○</v>
      </c>
      <c r="AF19" s="30">
        <v>0</v>
      </c>
      <c r="AG19" s="615"/>
      <c r="AH19" s="615"/>
      <c r="AI19" s="615"/>
      <c r="AJ19" s="615"/>
      <c r="AK19" s="615"/>
      <c r="AL19" s="615"/>
      <c r="AM19" s="615"/>
      <c r="AN19" s="615"/>
      <c r="AO19" s="618"/>
      <c r="AP19" s="13">
        <f>COUNTIF(C19:AF19,"○")*3</f>
        <v>6</v>
      </c>
      <c r="AQ19" s="13">
        <f>COUNTIF(C19:AF19,"△")*1</f>
        <v>1</v>
      </c>
      <c r="AR19" s="13">
        <f>COUNTIF(C19:AF19,"●")*0</f>
        <v>0</v>
      </c>
      <c r="AS19" s="14" t="str">
        <f>B16</f>
        <v>東久キッカーズ</v>
      </c>
      <c r="AT19" s="14"/>
      <c r="AU19" s="6"/>
      <c r="AV19" s="619"/>
    </row>
    <row r="20" spans="1:48" ht="19.5" customHeight="1">
      <c r="A20" s="592">
        <v>5</v>
      </c>
      <c r="B20" s="595" t="s">
        <v>636</v>
      </c>
      <c r="C20" s="625">
        <f>IF(AND($O$4=""),"",$O$4)</f>
        <v>43015</v>
      </c>
      <c r="D20" s="626"/>
      <c r="E20" s="627"/>
      <c r="F20" s="625">
        <f>IF(AND($O$8=""),"",$O$8)</f>
        <v>42924</v>
      </c>
      <c r="G20" s="626"/>
      <c r="H20" s="627"/>
      <c r="I20" s="625">
        <f>IF(AND($O$12=""),"",$O$12)</f>
        <v>42994</v>
      </c>
      <c r="J20" s="626"/>
      <c r="K20" s="627"/>
      <c r="L20" s="625">
        <f>IF(AND($O$16=""),"",$O$16)</f>
        <v>42981</v>
      </c>
      <c r="M20" s="626"/>
      <c r="N20" s="627"/>
      <c r="O20" s="598"/>
      <c r="P20" s="599"/>
      <c r="Q20" s="600"/>
      <c r="R20" s="646">
        <v>42994</v>
      </c>
      <c r="S20" s="647"/>
      <c r="T20" s="648"/>
      <c r="U20" s="646">
        <v>42938</v>
      </c>
      <c r="V20" s="647"/>
      <c r="W20" s="648"/>
      <c r="X20" s="646">
        <v>42938</v>
      </c>
      <c r="Y20" s="647"/>
      <c r="Z20" s="648"/>
      <c r="AA20" s="646">
        <v>43017</v>
      </c>
      <c r="AB20" s="647"/>
      <c r="AC20" s="648"/>
      <c r="AD20" s="646">
        <v>42924</v>
      </c>
      <c r="AE20" s="647"/>
      <c r="AF20" s="648"/>
      <c r="AG20" s="613">
        <f>IF(AND($D23="",$G23="",$J23="",$M23="",$P23="",$S23="",$V23="",$Y23="",$AB23="",$AE23=""),"",SUM((COUNTIF($C23:$AF23,"○")),(COUNTIF($C23:$AF23,"●")),(COUNTIF($C23:$AF23,"△"))))</f>
        <v>9</v>
      </c>
      <c r="AH20" s="613">
        <f>IF(AND($D23="",$G23="",$J23="",$M23="",$P23="",$S23="",$V23="",$Y23="",$AB23="",$AE23=""),"",SUM($AP23:$AR23))</f>
        <v>10</v>
      </c>
      <c r="AI20" s="613">
        <f>IF(AND($D23="",$G23="",$J23="",$J23="",$M23="",$P23="",$S23="",$V23="",$Y23="",$AB23="",$AE23=""),"",COUNTIF(C23:AF23,"○"))</f>
        <v>3</v>
      </c>
      <c r="AJ20" s="613">
        <f>IF(AND($D23="",$G23="",$J23="",$J23="",$M23="",$P23="",$S23="",$V23="",$Y23="",$AB23="",$AE23=""),"",COUNTIF(C23:AF23,"●"))</f>
        <v>5</v>
      </c>
      <c r="AK20" s="613">
        <f>IF(AND($D23="",$G23="",$J23="",$J23="",$M23="",$P23="",$S23="",$V23="",$Y23="",$AB23="",$AE23=""),"",COUNTIF(C23:AF23,"△"))</f>
        <v>1</v>
      </c>
      <c r="AL20" s="613">
        <f>IF(AND($C23="",$F23="",$I23="",$L23="",$O23="",$R23="",$U23="",$X23="",$AA23="",$AD23=""),"",SUM($C23,$F23,$I23,$L23,$O23,$R23,$U23,$X23,$AA23,$AD23))</f>
        <v>23</v>
      </c>
      <c r="AM20" s="613">
        <f>IF(AND($E23="",$H23="",$K23="",$N23="",$Q23="",$T23="",$W23="",$Z23="",$AC23="",$AF23=""),"",SUM($E23,$H23,$K23,$N23,$Q23,$T23,$W23,$Z23,$AC23,$AF23))</f>
        <v>30</v>
      </c>
      <c r="AN20" s="613">
        <f>IF(AND($AL20="",$AM20=""),"",($AL20-$AM20))</f>
        <v>-7</v>
      </c>
      <c r="AO20" s="616">
        <f>IF(AND($AG20=""),"",RANK(AV20,AV$4:AV$43))</f>
        <v>6</v>
      </c>
      <c r="AP20" s="11"/>
      <c r="AQ20" s="11"/>
      <c r="AS20" s="6"/>
      <c r="AT20" s="6"/>
      <c r="AU20" s="6"/>
      <c r="AV20" s="619">
        <f>_xlfn.IFERROR(AH20*1000000+AN20*100+AL20,"")</f>
        <v>9999323</v>
      </c>
    </row>
    <row r="21" spans="1:48" ht="19.5" customHeight="1">
      <c r="A21" s="593"/>
      <c r="B21" s="596"/>
      <c r="C21" s="632" t="str">
        <f>IF(AND($O$5=""),"",$O$5)</f>
        <v>内山B</v>
      </c>
      <c r="D21" s="633"/>
      <c r="E21" s="634"/>
      <c r="F21" s="632" t="str">
        <f>IF(AND($O$9=""),"",$O$9)</f>
        <v>内山C</v>
      </c>
      <c r="G21" s="633"/>
      <c r="H21" s="634"/>
      <c r="I21" s="632" t="str">
        <f>IF(AND($O$13=""),"",$O$13)</f>
        <v>内山A</v>
      </c>
      <c r="J21" s="633"/>
      <c r="K21" s="634"/>
      <c r="L21" s="632" t="str">
        <f>IF(AND($O$17=""),"",$O$17)</f>
        <v>内山A</v>
      </c>
      <c r="M21" s="633"/>
      <c r="N21" s="634"/>
      <c r="O21" s="601"/>
      <c r="P21" s="602"/>
      <c r="Q21" s="603"/>
      <c r="R21" s="640" t="s">
        <v>665</v>
      </c>
      <c r="S21" s="641"/>
      <c r="T21" s="642"/>
      <c r="U21" s="640" t="s">
        <v>642</v>
      </c>
      <c r="V21" s="641"/>
      <c r="W21" s="642"/>
      <c r="X21" s="640" t="s">
        <v>642</v>
      </c>
      <c r="Y21" s="641"/>
      <c r="Z21" s="642"/>
      <c r="AA21" s="640" t="s">
        <v>671</v>
      </c>
      <c r="AB21" s="641"/>
      <c r="AC21" s="642"/>
      <c r="AD21" s="640" t="s">
        <v>643</v>
      </c>
      <c r="AE21" s="641"/>
      <c r="AF21" s="642"/>
      <c r="AG21" s="614"/>
      <c r="AH21" s="614"/>
      <c r="AI21" s="614"/>
      <c r="AJ21" s="614"/>
      <c r="AK21" s="614"/>
      <c r="AL21" s="614"/>
      <c r="AM21" s="614"/>
      <c r="AN21" s="614"/>
      <c r="AO21" s="617"/>
      <c r="AP21" s="11"/>
      <c r="AQ21" s="11"/>
      <c r="AS21" s="6"/>
      <c r="AT21" s="6"/>
      <c r="AU21" s="6"/>
      <c r="AV21" s="619"/>
    </row>
    <row r="22" spans="1:48" ht="19.5" customHeight="1">
      <c r="A22" s="593"/>
      <c r="B22" s="596"/>
      <c r="C22" s="629" t="str">
        <f>IF(AND($O$6=""),"",$O$6)</f>
        <v>10:30</v>
      </c>
      <c r="D22" s="630"/>
      <c r="E22" s="631"/>
      <c r="F22" s="629" t="str">
        <f>IF(AND($O$10=""),"",$O$10)</f>
        <v>12:50</v>
      </c>
      <c r="G22" s="630"/>
      <c r="H22" s="631"/>
      <c r="I22" s="629" t="str">
        <f>IF(AND($O$14=""),"",$O$14)</f>
        <v>14:20</v>
      </c>
      <c r="J22" s="630"/>
      <c r="K22" s="631"/>
      <c r="L22" s="629" t="str">
        <f>IF(AND($O$18=""),"",$O$18)</f>
        <v>11:20</v>
      </c>
      <c r="M22" s="630"/>
      <c r="N22" s="631"/>
      <c r="O22" s="601"/>
      <c r="P22" s="602"/>
      <c r="Q22" s="603"/>
      <c r="R22" s="652" t="s">
        <v>672</v>
      </c>
      <c r="S22" s="653"/>
      <c r="T22" s="654"/>
      <c r="U22" s="652" t="s">
        <v>656</v>
      </c>
      <c r="V22" s="653"/>
      <c r="W22" s="654"/>
      <c r="X22" s="652" t="s">
        <v>673</v>
      </c>
      <c r="Y22" s="653"/>
      <c r="Z22" s="654"/>
      <c r="AA22" s="652" t="s">
        <v>674</v>
      </c>
      <c r="AB22" s="653"/>
      <c r="AC22" s="654"/>
      <c r="AD22" s="652" t="s">
        <v>675</v>
      </c>
      <c r="AE22" s="653"/>
      <c r="AF22" s="654"/>
      <c r="AG22" s="614"/>
      <c r="AH22" s="614"/>
      <c r="AI22" s="614"/>
      <c r="AJ22" s="614"/>
      <c r="AK22" s="614"/>
      <c r="AL22" s="614"/>
      <c r="AM22" s="614"/>
      <c r="AN22" s="614"/>
      <c r="AO22" s="617"/>
      <c r="AP22" s="11"/>
      <c r="AQ22" s="11"/>
      <c r="AS22" s="6"/>
      <c r="AT22" s="6"/>
      <c r="AU22" s="6"/>
      <c r="AV22" s="619"/>
    </row>
    <row r="23" spans="1:48" ht="24" customHeight="1">
      <c r="A23" s="594"/>
      <c r="B23" s="597"/>
      <c r="C23" s="12">
        <f>IF(AND($Q$7=""),"",$Q$7)</f>
        <v>2</v>
      </c>
      <c r="D23" s="16" t="str">
        <f>IF(AND($C23="",$E23=""),"",IF($C23&gt;$E23,"○",IF($C23=$E23,"△",IF($C23&lt;$E23,"●"))))</f>
        <v>●</v>
      </c>
      <c r="E23" s="17">
        <f>IF(AND($O$7=""),"",$O$7)</f>
        <v>6</v>
      </c>
      <c r="F23" s="12">
        <f>IF(AND(Q$11=""),"",Q$11)</f>
        <v>1</v>
      </c>
      <c r="G23" s="16" t="str">
        <f>IF(AND($F23="",$H23=""),"",IF($F23&gt;$H23,"○",IF($F23=$H23,"△",IF($F23&lt;$H23,"●"))))</f>
        <v>●</v>
      </c>
      <c r="H23" s="17">
        <f>IF(AND(O$11=""),"",O$11)</f>
        <v>6</v>
      </c>
      <c r="I23" s="12">
        <f>IF(AND($Q$15=""),"",$Q$15)</f>
        <v>0</v>
      </c>
      <c r="J23" s="16" t="str">
        <f>IF(AND($I23="",$K23=""),"",IF($I23&gt;$K23,"○",IF($I23=$K23,"△",IF($I23&lt;$K23,"●"))))</f>
        <v>●</v>
      </c>
      <c r="K23" s="17">
        <f>IF(AND($O$15=""),"",$O$15)</f>
        <v>6</v>
      </c>
      <c r="L23" s="12">
        <f>IF(AND($Q$19=""),"",$Q$19)</f>
        <v>3</v>
      </c>
      <c r="M23" s="16" t="str">
        <f>IF(AND($L23="",$N23=""),"",IF($L23&gt;$N23,"○",IF($L23=$N23,"△",IF($L23&lt;$N23,"●"))))</f>
        <v>○</v>
      </c>
      <c r="N23" s="17">
        <f>IF(AND($O$19=""),"",$O$19)</f>
        <v>2</v>
      </c>
      <c r="O23" s="604"/>
      <c r="P23" s="605"/>
      <c r="Q23" s="606"/>
      <c r="R23" s="28">
        <v>1</v>
      </c>
      <c r="S23" s="29" t="str">
        <f>IF(AND($R23="",$T23=""),"",IF($R23&gt;$T23,"○",IF($R23=$T23,"△",IF($R23&lt;$T23,"●"))))</f>
        <v>●</v>
      </c>
      <c r="T23" s="30">
        <v>3</v>
      </c>
      <c r="U23" s="28">
        <v>2</v>
      </c>
      <c r="V23" s="29" t="str">
        <f>IF(AND($U23="",$W23=""),"",IF($U23&gt;$W23,"○",IF($U23=$W23,"△",IF($U23&lt;$W23,"●"))))</f>
        <v>○</v>
      </c>
      <c r="W23" s="30">
        <v>1</v>
      </c>
      <c r="X23" s="28">
        <v>2</v>
      </c>
      <c r="Y23" s="29" t="str">
        <f>IF(AND($X23="",$Z23=""),"",IF($X23&gt;$Z23,"○",IF($X23=$Z23,"△",IF($X23&lt;$Z23,"●"))))</f>
        <v>△</v>
      </c>
      <c r="Z23" s="30">
        <v>2</v>
      </c>
      <c r="AA23" s="28">
        <v>1</v>
      </c>
      <c r="AB23" s="29" t="str">
        <f>IF(AND($AA23="",$AC23=""),"",IF($AA23&gt;$AC23,"○",IF($AA23=$AC23,"△",IF($AA23&lt;$AC23,"●"))))</f>
        <v>●</v>
      </c>
      <c r="AC23" s="30">
        <v>4</v>
      </c>
      <c r="AD23" s="28">
        <v>11</v>
      </c>
      <c r="AE23" s="29" t="str">
        <f>IF(AND($AD23="",$AF23=""),"",IF($AD23&gt;$AF23,"○",IF($AD23=$AF23,"△",IF($AD23&lt;$AF23,"●"))))</f>
        <v>○</v>
      </c>
      <c r="AF23" s="30">
        <v>0</v>
      </c>
      <c r="AG23" s="615"/>
      <c r="AH23" s="615"/>
      <c r="AI23" s="615"/>
      <c r="AJ23" s="615"/>
      <c r="AK23" s="615"/>
      <c r="AL23" s="615"/>
      <c r="AM23" s="615"/>
      <c r="AN23" s="615"/>
      <c r="AO23" s="618"/>
      <c r="AP23" s="13">
        <f>COUNTIF(C23:AF23,"○")*3</f>
        <v>9</v>
      </c>
      <c r="AQ23" s="13">
        <f>COUNTIF(C23:AF23,"△")*1</f>
        <v>1</v>
      </c>
      <c r="AR23" s="13">
        <f>COUNTIF(C23:AF23,"●")*0</f>
        <v>0</v>
      </c>
      <c r="AS23" s="14" t="str">
        <f>B20</f>
        <v>小金井１SC</v>
      </c>
      <c r="AT23" s="14"/>
      <c r="AU23" s="6"/>
      <c r="AV23" s="619"/>
    </row>
    <row r="24" spans="1:48" ht="19.5" customHeight="1">
      <c r="A24" s="592">
        <v>6</v>
      </c>
      <c r="B24" s="595" t="s">
        <v>637</v>
      </c>
      <c r="C24" s="625">
        <f>IF(AND($R$4=""),"",$R$4)</f>
        <v>43008</v>
      </c>
      <c r="D24" s="626"/>
      <c r="E24" s="627"/>
      <c r="F24" s="625">
        <f>IF(AND($R$8=""),"",$R$8)</f>
        <v>43001</v>
      </c>
      <c r="G24" s="626"/>
      <c r="H24" s="627"/>
      <c r="I24" s="625">
        <f>IF(AND($R$12=""),"",$R$12)</f>
        <v>42946</v>
      </c>
      <c r="J24" s="626"/>
      <c r="K24" s="627"/>
      <c r="L24" s="625">
        <f>IF(AND($R$16=""),"",$R$16)</f>
        <v>42988</v>
      </c>
      <c r="M24" s="626"/>
      <c r="N24" s="627"/>
      <c r="O24" s="625">
        <f>IF(AND($R$20=""),"",$R$20)</f>
        <v>42994</v>
      </c>
      <c r="P24" s="626"/>
      <c r="Q24" s="627"/>
      <c r="R24" s="598"/>
      <c r="S24" s="599"/>
      <c r="T24" s="600"/>
      <c r="U24" s="646">
        <v>42994</v>
      </c>
      <c r="V24" s="647"/>
      <c r="W24" s="648"/>
      <c r="X24" s="646">
        <v>42946</v>
      </c>
      <c r="Y24" s="647"/>
      <c r="Z24" s="648"/>
      <c r="AA24" s="646">
        <v>43008</v>
      </c>
      <c r="AB24" s="647"/>
      <c r="AC24" s="648"/>
      <c r="AD24" s="646">
        <v>42988</v>
      </c>
      <c r="AE24" s="647"/>
      <c r="AF24" s="648"/>
      <c r="AG24" s="613">
        <f>IF(AND($D27="",$G27="",$J27="",$M27="",$P27="",$S27="",$V27="",$Y27="",$AB27="",$AE27=""),"",SUM((COUNTIF($C27:$AF27,"○")),(COUNTIF($C27:$AF27,"●")),(COUNTIF($C27:$AF27,"△"))))</f>
        <v>9</v>
      </c>
      <c r="AH24" s="613">
        <f>IF(AND($D27="",$G27="",$J27="",$M27="",$P27="",$S27="",$V27="",$Y27="",$AB27="",$AE27=""),"",SUM($AP27:$AR27))</f>
        <v>21</v>
      </c>
      <c r="AI24" s="613">
        <f>IF(AND($D27="",$G27="",$J27="",$J27="",$M27="",$P27="",$S27="",$V27="",$Y27="",$AB27="",$AE27=""),"",COUNTIF(C27:AF27,"○"))</f>
        <v>7</v>
      </c>
      <c r="AJ24" s="613">
        <f>IF(AND($D27="",$G27="",$J27="",$J27="",$M27="",$P27="",$S27="",$V27="",$Y27="",$AB27="",$AE27=""),"",COUNTIF(C27:AF27,"●"))</f>
        <v>2</v>
      </c>
      <c r="AK24" s="613">
        <f>IF(AND($D27="",$G27="",$J27="",$J27="",$M27="",$P27="",$S27="",$V27="",$Y27="",$AB27="",$AE27=""),"",COUNTIF(C27:AF27,"△"))</f>
        <v>0</v>
      </c>
      <c r="AL24" s="613">
        <f>IF(AND($C27="",$F27="",$I27="",$L27="",$O27="",$R27="",$U27="",$X27="",$AA27="",$AD27=""),"",SUM($C27,$F27,$I27,$L27,$O27,$R27,$U27,$X27,$AA27,$AD27))</f>
        <v>26</v>
      </c>
      <c r="AM24" s="613">
        <f>IF(AND($E27="",$H27="",$K27="",$N27="",$Q27="",$T27="",$W27="",$Z27="",$AC27="",$AF27=""),"",SUM($E27,$H27,$K27,$N27,$Q27,$T27,$W27,$Z27,$AC27,$AF27))</f>
        <v>14</v>
      </c>
      <c r="AN24" s="613">
        <f>IF(AND($AL24="",$AM24=""),"",($AL24-$AM24))</f>
        <v>12</v>
      </c>
      <c r="AO24" s="616">
        <f>IF(AND($AG24=""),"",RANK(AV24,AV$4:AV$43))</f>
        <v>3</v>
      </c>
      <c r="AP24" s="11"/>
      <c r="AQ24" s="11"/>
      <c r="AS24" s="6"/>
      <c r="AT24" s="6"/>
      <c r="AU24" s="6"/>
      <c r="AV24" s="619">
        <f>_xlfn.IFERROR(AH24*1000000+AN24*100+AL24,"")</f>
        <v>21001226</v>
      </c>
    </row>
    <row r="25" spans="1:48" ht="19.5" customHeight="1">
      <c r="A25" s="593"/>
      <c r="B25" s="596"/>
      <c r="C25" s="632" t="str">
        <f>IF(AND($R$5=""),"",$R$5)</f>
        <v>内山C</v>
      </c>
      <c r="D25" s="633"/>
      <c r="E25" s="634"/>
      <c r="F25" s="632" t="str">
        <f>IF(AND($R$9=""),"",$R$9)</f>
        <v>内山B</v>
      </c>
      <c r="G25" s="633"/>
      <c r="H25" s="634"/>
      <c r="I25" s="632" t="str">
        <f>IF(AND($R$13=""),"",$R$13)</f>
        <v>小金井公園</v>
      </c>
      <c r="J25" s="633"/>
      <c r="K25" s="634"/>
      <c r="L25" s="632" t="str">
        <f>IF(AND($R$17=""),"",$R$17)</f>
        <v>清瀬3中</v>
      </c>
      <c r="M25" s="633"/>
      <c r="N25" s="634"/>
      <c r="O25" s="632" t="str">
        <f>IF(AND($R$21=""),"",$R$21)</f>
        <v>内山A</v>
      </c>
      <c r="P25" s="633"/>
      <c r="Q25" s="634"/>
      <c r="R25" s="601"/>
      <c r="S25" s="602"/>
      <c r="T25" s="603"/>
      <c r="U25" s="640" t="s">
        <v>665</v>
      </c>
      <c r="V25" s="641"/>
      <c r="W25" s="642"/>
      <c r="X25" s="640" t="s">
        <v>642</v>
      </c>
      <c r="Y25" s="641"/>
      <c r="Z25" s="642"/>
      <c r="AA25" s="640" t="s">
        <v>643</v>
      </c>
      <c r="AB25" s="641"/>
      <c r="AC25" s="642"/>
      <c r="AD25" s="640" t="s">
        <v>478</v>
      </c>
      <c r="AE25" s="641"/>
      <c r="AF25" s="642"/>
      <c r="AG25" s="614"/>
      <c r="AH25" s="614"/>
      <c r="AI25" s="614"/>
      <c r="AJ25" s="614"/>
      <c r="AK25" s="614"/>
      <c r="AL25" s="614"/>
      <c r="AM25" s="614"/>
      <c r="AN25" s="614"/>
      <c r="AO25" s="617"/>
      <c r="AP25" s="11"/>
      <c r="AQ25" s="11"/>
      <c r="AS25" s="6"/>
      <c r="AT25" s="6"/>
      <c r="AU25" s="6"/>
      <c r="AV25" s="619"/>
    </row>
    <row r="26" spans="1:48" ht="19.5" customHeight="1">
      <c r="A26" s="593"/>
      <c r="B26" s="596"/>
      <c r="C26" s="629" t="str">
        <f>IF(AND($R$6=""),"",$R$6)</f>
        <v>14:30</v>
      </c>
      <c r="D26" s="630"/>
      <c r="E26" s="631"/>
      <c r="F26" s="629" t="str">
        <f>IF(AND($R$10=""),"",$R$10)</f>
        <v>10:30</v>
      </c>
      <c r="G26" s="630"/>
      <c r="H26" s="631"/>
      <c r="I26" s="629" t="str">
        <f>IF(AND($R$14=""),"",$R$14)</f>
        <v>13:30</v>
      </c>
      <c r="J26" s="630"/>
      <c r="K26" s="631"/>
      <c r="L26" s="629" t="str">
        <f>IF(AND($R$18=""),"",$R$18)</f>
        <v>13:00</v>
      </c>
      <c r="M26" s="630"/>
      <c r="N26" s="631"/>
      <c r="O26" s="629" t="str">
        <f>IF(AND($R$22=""),"",$R$22)</f>
        <v>13:20</v>
      </c>
      <c r="P26" s="630"/>
      <c r="Q26" s="631"/>
      <c r="R26" s="601"/>
      <c r="S26" s="602"/>
      <c r="T26" s="603"/>
      <c r="U26" s="652" t="s">
        <v>676</v>
      </c>
      <c r="V26" s="653"/>
      <c r="W26" s="654"/>
      <c r="X26" s="652" t="s">
        <v>677</v>
      </c>
      <c r="Y26" s="653"/>
      <c r="Z26" s="654"/>
      <c r="AA26" s="652" t="s">
        <v>678</v>
      </c>
      <c r="AB26" s="653"/>
      <c r="AC26" s="654"/>
      <c r="AD26" s="652" t="s">
        <v>679</v>
      </c>
      <c r="AE26" s="653"/>
      <c r="AF26" s="654"/>
      <c r="AG26" s="614"/>
      <c r="AH26" s="614"/>
      <c r="AI26" s="614"/>
      <c r="AJ26" s="614"/>
      <c r="AK26" s="614"/>
      <c r="AL26" s="614"/>
      <c r="AM26" s="614"/>
      <c r="AN26" s="614"/>
      <c r="AO26" s="617"/>
      <c r="AP26" s="11"/>
      <c r="AQ26" s="11"/>
      <c r="AS26" s="6"/>
      <c r="AT26" s="6"/>
      <c r="AU26" s="6"/>
      <c r="AV26" s="619"/>
    </row>
    <row r="27" spans="1:48" ht="24" customHeight="1">
      <c r="A27" s="594"/>
      <c r="B27" s="597"/>
      <c r="C27" s="12">
        <f>IF(AND($T$7=""),"",$T$7)</f>
        <v>1</v>
      </c>
      <c r="D27" s="16" t="str">
        <f>IF(AND($C27="",$E27=""),"",IF($C27&gt;$E27,"○",IF($C27=$E27,"△",IF($C27&lt;$E27,"●"))))</f>
        <v>●</v>
      </c>
      <c r="E27" s="17">
        <f>IF(AND($R$7=""),"",$R$7)</f>
        <v>6</v>
      </c>
      <c r="F27" s="12">
        <f>IF(AND(T$11=""),"",T$11)</f>
        <v>1</v>
      </c>
      <c r="G27" s="16" t="str">
        <f>IF(AND($F27="",$H27=""),"",IF($F27&gt;$H27,"○",IF($F27=$H27,"△",IF($F27&lt;$H27,"●"))))</f>
        <v>○</v>
      </c>
      <c r="H27" s="17">
        <f>IF(AND(R$11=""),"",R$11)</f>
        <v>0</v>
      </c>
      <c r="I27" s="12">
        <f>IF(AND($T$15=""),"",$T$15)</f>
        <v>0</v>
      </c>
      <c r="J27" s="16" t="str">
        <f>IF(AND($I27="",$K27=""),"",IF($I27&gt;$K27,"○",IF($I27=$K27,"△",IF($I27&lt;$K27,"●"))))</f>
        <v>●</v>
      </c>
      <c r="K27" s="17">
        <f>IF(AND($R$15=""),"",$R$15)</f>
        <v>5</v>
      </c>
      <c r="L27" s="12">
        <f>IF(AND($T$19=""),"",$T$19)</f>
        <v>3</v>
      </c>
      <c r="M27" s="16" t="str">
        <f>IF(AND($L27="",$N27=""),"",IF($L27&gt;$N27,"○",IF($L27=$N27,"△",IF($L27&lt;$N27,"●"))))</f>
        <v>○</v>
      </c>
      <c r="N27" s="17">
        <f>IF(AND($R$19=""),"",$R$19)</f>
        <v>0</v>
      </c>
      <c r="O27" s="12">
        <f>IF(AND($T$23=""),"",$T$23)</f>
        <v>3</v>
      </c>
      <c r="P27" s="16" t="str">
        <f>IF(AND($O27="",$Q27=""),"",IF($O27&gt;$Q27,"○",IF($O27=$Q27,"△",IF($O27&lt;$Q27,"●"))))</f>
        <v>○</v>
      </c>
      <c r="Q27" s="17">
        <f>IF(AND($R$23=""),"",$R$23)</f>
        <v>1</v>
      </c>
      <c r="R27" s="604"/>
      <c r="S27" s="605"/>
      <c r="T27" s="606"/>
      <c r="U27" s="28">
        <v>7</v>
      </c>
      <c r="V27" s="29" t="str">
        <f>IF(AND($U27="",$W27=""),"",IF($U27&gt;$W27,"○",IF($U27=$W27,"△",IF($U27&lt;$W27,"●"))))</f>
        <v>○</v>
      </c>
      <c r="W27" s="30">
        <v>0</v>
      </c>
      <c r="X27" s="28">
        <v>5</v>
      </c>
      <c r="Y27" s="29" t="str">
        <f>IF(AND($X27="",$Z27=""),"",IF($X27&gt;$Z27,"○",IF($X27=$Z27,"△",IF($X27&lt;$Z27,"●"))))</f>
        <v>○</v>
      </c>
      <c r="Z27" s="30">
        <v>1</v>
      </c>
      <c r="AA27" s="28">
        <v>1</v>
      </c>
      <c r="AB27" s="29" t="str">
        <f>IF(AND($AA27="",$AC27=""),"",IF($AA27&gt;$AC27,"○",IF($AA27=$AC27,"△",IF($AA27&lt;$AC27,"●"))))</f>
        <v>○</v>
      </c>
      <c r="AC27" s="30">
        <v>0</v>
      </c>
      <c r="AD27" s="28">
        <v>5</v>
      </c>
      <c r="AE27" s="29" t="str">
        <f>IF(AND($AD27="",$AF27=""),"",IF($AD27&gt;$AF27,"○",IF($AD27=$AF27,"△",IF($AD27&lt;$AF27,"●"))))</f>
        <v>○</v>
      </c>
      <c r="AF27" s="30">
        <v>1</v>
      </c>
      <c r="AG27" s="615"/>
      <c r="AH27" s="615"/>
      <c r="AI27" s="615"/>
      <c r="AJ27" s="615"/>
      <c r="AK27" s="615"/>
      <c r="AL27" s="615"/>
      <c r="AM27" s="615"/>
      <c r="AN27" s="615"/>
      <c r="AO27" s="618"/>
      <c r="AP27" s="13">
        <f>COUNTIF(C27:AF27,"○")*3</f>
        <v>21</v>
      </c>
      <c r="AQ27" s="13">
        <f>COUNTIF(C27:AF27,"△")*1</f>
        <v>0</v>
      </c>
      <c r="AR27" s="13">
        <f>COUNTIF(C27:AF27,"●")*0</f>
        <v>0</v>
      </c>
      <c r="AS27" s="14" t="str">
        <f>B24</f>
        <v>FC前原</v>
      </c>
      <c r="AT27" s="14"/>
      <c r="AU27" s="6"/>
      <c r="AV27" s="619"/>
    </row>
    <row r="28" spans="1:48" ht="19.5" customHeight="1">
      <c r="A28" s="592">
        <v>7</v>
      </c>
      <c r="B28" s="595" t="s">
        <v>524</v>
      </c>
      <c r="C28" s="625">
        <f>IF(AND($U$4=""),"",$U$4)</f>
        <v>43015</v>
      </c>
      <c r="D28" s="626"/>
      <c r="E28" s="627"/>
      <c r="F28" s="625">
        <f>IF(AND($U$8=""),"",$U$8)</f>
        <v>42932</v>
      </c>
      <c r="G28" s="626"/>
      <c r="H28" s="627"/>
      <c r="I28" s="625">
        <f>IF(AND($U$12=""),"",$U$12)</f>
        <v>42932</v>
      </c>
      <c r="J28" s="626"/>
      <c r="K28" s="627"/>
      <c r="L28" s="625">
        <f>IF(AND($U$16=""),"",$U$16)</f>
        <v>42981</v>
      </c>
      <c r="M28" s="626"/>
      <c r="N28" s="627"/>
      <c r="O28" s="625">
        <f>IF(AND($U$20=""),"",$U$20)</f>
        <v>42938</v>
      </c>
      <c r="P28" s="626"/>
      <c r="Q28" s="627"/>
      <c r="R28" s="625">
        <f>IF(AND($U$24=""),"",$U$24)</f>
        <v>42994</v>
      </c>
      <c r="S28" s="626"/>
      <c r="T28" s="627"/>
      <c r="U28" s="598"/>
      <c r="V28" s="599"/>
      <c r="W28" s="600"/>
      <c r="X28" s="646">
        <v>42938</v>
      </c>
      <c r="Y28" s="647"/>
      <c r="Z28" s="648"/>
      <c r="AA28" s="646">
        <v>43016</v>
      </c>
      <c r="AB28" s="647"/>
      <c r="AC28" s="648"/>
      <c r="AD28" s="646">
        <v>42981</v>
      </c>
      <c r="AE28" s="647"/>
      <c r="AF28" s="648"/>
      <c r="AG28" s="613">
        <f>IF(AND($D31="",$G31="",$J31="",$M31="",$P31="",$S31="",$V31="",$Y31="",$AB31="",$AE31=""),"",SUM((COUNTIF($C31:$AF31,"○")),(COUNTIF($C31:$AF31,"●")),(COUNTIF($C31:$AF31,"△"))))</f>
        <v>9</v>
      </c>
      <c r="AH28" s="613">
        <f>IF(AND($D31="",$G31="",$J31="",$M31="",$P31="",$S31="",$V31="",$Y31="",$AB31="",$AE31=""),"",SUM($AP31:$AR31))</f>
        <v>9</v>
      </c>
      <c r="AI28" s="613">
        <f>IF(AND($D31="",$G31="",$J31="",$J31="",$M31="",$P31="",$S31="",$V31="",$Y31="",$AB31="",$AE31=""),"",COUNTIF(C31:AF31,"○"))</f>
        <v>3</v>
      </c>
      <c r="AJ28" s="613">
        <f>IF(AND($D31="",$G31="",$J31="",$J31="",$M31="",$P31="",$S31="",$V31="",$Y31="",$AB31="",$AE31=""),"",COUNTIF(C31:AF31,"●"))</f>
        <v>6</v>
      </c>
      <c r="AK28" s="613">
        <f>IF(AND($D31="",$G31="",$J31="",$J31="",$M31="",$P31="",$S31="",$V31="",$Y31="",$AB31="",$AE31=""),"",COUNTIF(C31:AF31,"△"))</f>
        <v>0</v>
      </c>
      <c r="AL28" s="613">
        <f>IF(AND($C31="",$F31="",$I31="",$L31="",$O31="",$R31="",$U31="",$X31="",$AA31="",$AD31=""),"",SUM($C31,$F31,$I31,$L31,$O31,$R31,$U31,$X31,$AA31,$AD31))</f>
        <v>15</v>
      </c>
      <c r="AM28" s="613">
        <f>IF(AND($E31="",$H31="",$K31="",$N31="",$Q31="",$T31="",$W31="",$Z31="",$AC31="",$AF31=""),"",SUM($E31,$H31,$K31,$N31,$Q31,$T31,$W31,$Z31,$AC31,$AF31))</f>
        <v>25</v>
      </c>
      <c r="AN28" s="613">
        <f>IF(AND($AL28="",$AM28=""),"",($AL28-$AM28))</f>
        <v>-10</v>
      </c>
      <c r="AO28" s="616">
        <f>IF(AND($AG28=""),"",RANK(AV28,AV$4:AV$43))</f>
        <v>7</v>
      </c>
      <c r="AP28" s="11"/>
      <c r="AQ28" s="11"/>
      <c r="AS28" s="6"/>
      <c r="AT28" s="6"/>
      <c r="AU28" s="6"/>
      <c r="AV28" s="619">
        <f>_xlfn.IFERROR(AH28*1000000+AN28*100+AL28,"")</f>
        <v>8999015</v>
      </c>
    </row>
    <row r="29" spans="1:48" ht="19.5" customHeight="1">
      <c r="A29" s="593"/>
      <c r="B29" s="596"/>
      <c r="C29" s="632" t="str">
        <f>IF(AND($U$5=""),"",$U$5)</f>
        <v>内山B</v>
      </c>
      <c r="D29" s="633"/>
      <c r="E29" s="634"/>
      <c r="F29" s="632" t="str">
        <f>IF(AND($U$9=""),"",$U$9)</f>
        <v>清瀬3中</v>
      </c>
      <c r="G29" s="633"/>
      <c r="H29" s="634"/>
      <c r="I29" s="632" t="str">
        <f>IF(AND($U$13=""),"",$U$13)</f>
        <v>清瀬3中</v>
      </c>
      <c r="J29" s="633"/>
      <c r="K29" s="634"/>
      <c r="L29" s="632" t="str">
        <f>IF(AND($U$17=""),"",$U$17)</f>
        <v>内山A</v>
      </c>
      <c r="M29" s="633"/>
      <c r="N29" s="634"/>
      <c r="O29" s="632" t="str">
        <f>IF(AND($U$21=""),"",$U$21)</f>
        <v>小金井公園</v>
      </c>
      <c r="P29" s="633"/>
      <c r="Q29" s="634"/>
      <c r="R29" s="632" t="str">
        <f>IF(AND($U$25=""),"",$U$25)</f>
        <v>内山A</v>
      </c>
      <c r="S29" s="633"/>
      <c r="T29" s="634"/>
      <c r="U29" s="601"/>
      <c r="V29" s="602"/>
      <c r="W29" s="603"/>
      <c r="X29" s="640" t="s">
        <v>642</v>
      </c>
      <c r="Y29" s="641"/>
      <c r="Z29" s="642"/>
      <c r="AA29" s="640" t="s">
        <v>680</v>
      </c>
      <c r="AB29" s="641"/>
      <c r="AC29" s="642"/>
      <c r="AD29" s="640" t="s">
        <v>665</v>
      </c>
      <c r="AE29" s="641"/>
      <c r="AF29" s="642"/>
      <c r="AG29" s="614"/>
      <c r="AH29" s="614"/>
      <c r="AI29" s="614"/>
      <c r="AJ29" s="614"/>
      <c r="AK29" s="614"/>
      <c r="AL29" s="614"/>
      <c r="AM29" s="614"/>
      <c r="AN29" s="614"/>
      <c r="AO29" s="617"/>
      <c r="AP29" s="11"/>
      <c r="AQ29" s="11"/>
      <c r="AS29" s="6"/>
      <c r="AT29" s="6"/>
      <c r="AU29" s="6"/>
      <c r="AV29" s="619"/>
    </row>
    <row r="30" spans="1:48" ht="19.5" customHeight="1">
      <c r="A30" s="593"/>
      <c r="B30" s="596"/>
      <c r="C30" s="629" t="str">
        <f>IF(AND($U$6=""),"",$U$6)</f>
        <v>11:30</v>
      </c>
      <c r="D30" s="630"/>
      <c r="E30" s="631"/>
      <c r="F30" s="629" t="str">
        <f>IF(AND($U$10=""),"",$U$10)</f>
        <v>15:30</v>
      </c>
      <c r="G30" s="630"/>
      <c r="H30" s="631"/>
      <c r="I30" s="629" t="str">
        <f>IF(AND($U$14=""),"",$U$14)</f>
        <v>12:30</v>
      </c>
      <c r="J30" s="630"/>
      <c r="K30" s="631"/>
      <c r="L30" s="629" t="str">
        <f>IF(AND($U$18=""),"",$U$18)</f>
        <v>9:20</v>
      </c>
      <c r="M30" s="630"/>
      <c r="N30" s="631"/>
      <c r="O30" s="629" t="str">
        <f>IF(AND($U$22=""),"",$U$22)</f>
        <v>13:30</v>
      </c>
      <c r="P30" s="630"/>
      <c r="Q30" s="631"/>
      <c r="R30" s="629" t="str">
        <f>IF(AND($U$26=""),"",$U$26)</f>
        <v>16:10</v>
      </c>
      <c r="S30" s="630"/>
      <c r="T30" s="631"/>
      <c r="U30" s="601"/>
      <c r="V30" s="602"/>
      <c r="W30" s="603"/>
      <c r="X30" s="652" t="s">
        <v>681</v>
      </c>
      <c r="Y30" s="653"/>
      <c r="Z30" s="654"/>
      <c r="AA30" s="652" t="s">
        <v>659</v>
      </c>
      <c r="AB30" s="653"/>
      <c r="AC30" s="654"/>
      <c r="AD30" s="652" t="s">
        <v>682</v>
      </c>
      <c r="AE30" s="653"/>
      <c r="AF30" s="654"/>
      <c r="AG30" s="614"/>
      <c r="AH30" s="614"/>
      <c r="AI30" s="614"/>
      <c r="AJ30" s="614"/>
      <c r="AK30" s="614"/>
      <c r="AL30" s="614"/>
      <c r="AM30" s="614"/>
      <c r="AN30" s="614"/>
      <c r="AO30" s="617"/>
      <c r="AP30" s="11"/>
      <c r="AQ30" s="11"/>
      <c r="AS30" s="6"/>
      <c r="AT30" s="6"/>
      <c r="AU30" s="6"/>
      <c r="AV30" s="619"/>
    </row>
    <row r="31" spans="1:48" ht="24" customHeight="1">
      <c r="A31" s="594"/>
      <c r="B31" s="597"/>
      <c r="C31" s="12">
        <f>IF(AND($W$7=""),"",$W$7)</f>
        <v>4</v>
      </c>
      <c r="D31" s="16" t="str">
        <f>IF(AND($C31="",$E31=""),"",IF($C31&gt;$E31,"○",IF($C31=$E31,"△",IF($C31&lt;$E31,"●"))))</f>
        <v>●</v>
      </c>
      <c r="E31" s="17">
        <f>IF(AND($U$7=""),"",$U$7)</f>
        <v>6</v>
      </c>
      <c r="F31" s="12">
        <f>IF(AND(W$11=""),"",W$11)</f>
        <v>0</v>
      </c>
      <c r="G31" s="16" t="str">
        <f>IF(AND($F31="",$H31=""),"",IF($F31&gt;$H31,"○",IF($F31=$H31,"△",IF($F31&lt;$H31,"●"))))</f>
        <v>●</v>
      </c>
      <c r="H31" s="17">
        <f>IF(AND(U$11=""),"",U$11)</f>
        <v>2</v>
      </c>
      <c r="I31" s="12">
        <f>IF(AND($W$15=""),"",$W$15)</f>
        <v>1</v>
      </c>
      <c r="J31" s="16" t="str">
        <f>IF(AND($I31="",$K31=""),"",IF($I31&gt;$K31,"○",IF($I31=$K31,"△",IF($I31&lt;$K31,"●"))))</f>
        <v>●</v>
      </c>
      <c r="K31" s="17">
        <f>IF(AND($U$15=""),"",$U$15)</f>
        <v>5</v>
      </c>
      <c r="L31" s="12">
        <f>IF(AND($W$19=""),"",$W$19)</f>
        <v>2</v>
      </c>
      <c r="M31" s="16" t="str">
        <f>IF(AND($L31="",$N31=""),"",IF($L31&gt;$N31,"○",IF($L31=$N31,"△",IF($L31&lt;$N31,"●"))))</f>
        <v>○</v>
      </c>
      <c r="N31" s="17">
        <f>IF(AND($U$19=""),"",$U$19)</f>
        <v>0</v>
      </c>
      <c r="O31" s="12">
        <f>IF(AND($W$23=""),"",$W$23)</f>
        <v>1</v>
      </c>
      <c r="P31" s="16" t="str">
        <f>IF(AND($O31="",$Q31=""),"",IF($O31&gt;$Q31,"○",IF($O31=$Q31,"△",IF($O31&lt;$Q31,"●"))))</f>
        <v>●</v>
      </c>
      <c r="Q31" s="17">
        <f>IF(AND($U$23=""),"",$U$23)</f>
        <v>2</v>
      </c>
      <c r="R31" s="12">
        <f>IF(AND($W$27=""),"",$W$27)</f>
        <v>0</v>
      </c>
      <c r="S31" s="16" t="str">
        <f>IF(AND($R31="",$T31=""),"",IF($R31&gt;$T31,"○",IF($R31=$T31,"△",IF($R31&lt;$T31,"●"))))</f>
        <v>●</v>
      </c>
      <c r="T31" s="17">
        <f>IF(AND($U$27=""),"",$U$27)</f>
        <v>7</v>
      </c>
      <c r="U31" s="604"/>
      <c r="V31" s="605"/>
      <c r="W31" s="606"/>
      <c r="X31" s="28">
        <v>1</v>
      </c>
      <c r="Y31" s="29" t="str">
        <f>IF(AND($X31="",$Z31=""),"",IF($X31&gt;$Z31,"○",IF($X31=$Z31,"△",IF($X31&lt;$Z31,"●"))))</f>
        <v>●</v>
      </c>
      <c r="Z31" s="30">
        <v>2</v>
      </c>
      <c r="AA31" s="28">
        <v>1</v>
      </c>
      <c r="AB31" s="29" t="str">
        <f>IF(AND($AA31="",$AC31=""),"",IF($AA31&gt;$AC31,"○",IF($AA31=$AC31,"△",IF($AA31&lt;$AC31,"●"))))</f>
        <v>○</v>
      </c>
      <c r="AC31" s="30">
        <v>0</v>
      </c>
      <c r="AD31" s="28">
        <v>5</v>
      </c>
      <c r="AE31" s="29" t="str">
        <f>IF(AND($AD31="",$AF31=""),"",IF($AD31&gt;$AF31,"○",IF($AD31=$AF31,"△",IF($AD31&lt;$AF31,"●"))))</f>
        <v>○</v>
      </c>
      <c r="AF31" s="30">
        <v>1</v>
      </c>
      <c r="AG31" s="615"/>
      <c r="AH31" s="615"/>
      <c r="AI31" s="615"/>
      <c r="AJ31" s="615"/>
      <c r="AK31" s="615"/>
      <c r="AL31" s="615"/>
      <c r="AM31" s="615"/>
      <c r="AN31" s="615"/>
      <c r="AO31" s="618"/>
      <c r="AP31" s="13">
        <f>COUNTIF(C31:AF31,"○")*3</f>
        <v>9</v>
      </c>
      <c r="AQ31" s="13">
        <f>COUNTIF(C31:AF31,"△")*1</f>
        <v>0</v>
      </c>
      <c r="AR31" s="13">
        <f>COUNTIF(C31:AF31,"●")*0</f>
        <v>0</v>
      </c>
      <c r="AS31" s="14" t="str">
        <f>B28</f>
        <v>Plaisir</v>
      </c>
      <c r="AT31" s="14"/>
      <c r="AU31" s="6"/>
      <c r="AV31" s="619"/>
    </row>
    <row r="32" spans="1:48" ht="19.5" customHeight="1">
      <c r="A32" s="592">
        <v>8</v>
      </c>
      <c r="B32" s="595" t="s">
        <v>638</v>
      </c>
      <c r="C32" s="625">
        <f>IF(AND($X$4=""),"",$X$4)</f>
        <v>43001</v>
      </c>
      <c r="D32" s="626"/>
      <c r="E32" s="627"/>
      <c r="F32" s="625">
        <f>IF(AND($X$8=""),"",$X$8)</f>
        <v>43015</v>
      </c>
      <c r="G32" s="626"/>
      <c r="H32" s="627"/>
      <c r="I32" s="625">
        <f>IF(AND($X$12=""),"",$X$12)</f>
        <v>42946</v>
      </c>
      <c r="J32" s="626"/>
      <c r="K32" s="627"/>
      <c r="L32" s="625" t="str">
        <f>IF(AND($X$16=""),"",$X$16)</f>
        <v> 7/17</v>
      </c>
      <c r="M32" s="626"/>
      <c r="N32" s="627"/>
      <c r="O32" s="625">
        <f>IF(AND($X$20=""),"",$X$20)</f>
        <v>42938</v>
      </c>
      <c r="P32" s="626"/>
      <c r="Q32" s="627"/>
      <c r="R32" s="625">
        <f>IF(AND($X$24=""),"",$X$24)</f>
        <v>42946</v>
      </c>
      <c r="S32" s="626"/>
      <c r="T32" s="627"/>
      <c r="U32" s="625">
        <f>IF(AND($X$28=""),"",$X$28)</f>
        <v>42938</v>
      </c>
      <c r="V32" s="626"/>
      <c r="W32" s="627"/>
      <c r="X32" s="598"/>
      <c r="Y32" s="599"/>
      <c r="Z32" s="600"/>
      <c r="AA32" s="646">
        <v>43017</v>
      </c>
      <c r="AB32" s="647"/>
      <c r="AC32" s="648"/>
      <c r="AD32" s="646">
        <v>43001</v>
      </c>
      <c r="AE32" s="647"/>
      <c r="AF32" s="648"/>
      <c r="AG32" s="613">
        <f>IF(AND($D35="",$G35="",$J35="",$M35="",$P35="",$S35="",$V35="",$Y35="",$AB35="",$AE35=""),"",SUM((COUNTIF($C35:$AF35,"○")),(COUNTIF($C35:$AF35,"●")),(COUNTIF($C35:$AF35,"△"))))</f>
        <v>9</v>
      </c>
      <c r="AH32" s="613">
        <f>IF(AND($D35="",$G35="",$J35="",$M35="",$P35="",$S35="",$V35="",$Y35="",$AB35="",$AE35=""),"",SUM($AP35:$AR35))</f>
        <v>7</v>
      </c>
      <c r="AI32" s="613">
        <f>IF(AND($D35="",$G35="",$J35="",$J35="",$M35="",$P35="",$S35="",$V35="",$Y35="",$AB35="",$AE35=""),"",COUNTIF(C35:AF35,"○"))</f>
        <v>2</v>
      </c>
      <c r="AJ32" s="613">
        <f>IF(AND($D35="",$G35="",$J35="",$J35="",$M35="",$P35="",$S35="",$V35="",$Y35="",$AB35="",$AE35=""),"",COUNTIF(C35:AF35,"●"))</f>
        <v>6</v>
      </c>
      <c r="AK32" s="613">
        <f>IF(AND($D35="",$G35="",$J35="",$J35="",$M35="",$P35="",$S35="",$V35="",$Y35="",$AB35="",$AE35=""),"",COUNTIF(C35:AF35,"△"))</f>
        <v>1</v>
      </c>
      <c r="AL32" s="613">
        <f>IF(AND($C35="",$F35="",$I35="",$L35="",$O35="",$R35="",$U35="",$X35="",$AA35="",$AD35=""),"",SUM($C35,$F35,$I35,$L35,$O35,$R35,$U35,$X35,$AA35,$AD35))</f>
        <v>12</v>
      </c>
      <c r="AM32" s="613">
        <f>IF(AND($E35="",$H35="",$K35="",$N35="",$Q35="",$T35="",$W35="",$Z35="",$AC35="",$AF35=""),"",SUM($E35,$H35,$K35,$N35,$Q35,$T35,$W35,$Z35,$AC35,$AF35))</f>
        <v>27</v>
      </c>
      <c r="AN32" s="613">
        <f>IF(AND($AL32="",$AM32=""),"",($AL32-$AM32))</f>
        <v>-15</v>
      </c>
      <c r="AO32" s="616">
        <f>IF(AND($AG32=""),"",RANK(AV32,AV$4:AV$43))</f>
        <v>9</v>
      </c>
      <c r="AP32" s="11"/>
      <c r="AQ32" s="11"/>
      <c r="AS32" s="6"/>
      <c r="AT32" s="6"/>
      <c r="AU32" s="6"/>
      <c r="AV32" s="619">
        <f>_xlfn.IFERROR(AH32*1000000+AN32*100+AL32,"")</f>
        <v>6998512</v>
      </c>
    </row>
    <row r="33" spans="1:48" ht="19.5" customHeight="1">
      <c r="A33" s="593"/>
      <c r="B33" s="596"/>
      <c r="C33" s="632" t="str">
        <f>IF(AND($X$5=""),"",$X$5)</f>
        <v>内山B</v>
      </c>
      <c r="D33" s="633"/>
      <c r="E33" s="634"/>
      <c r="F33" s="632" t="str">
        <f>IF(AND($X$9=""),"",$X$9)</f>
        <v>内山B</v>
      </c>
      <c r="G33" s="633"/>
      <c r="H33" s="634"/>
      <c r="I33" s="632" t="str">
        <f>IF(AND($X$13=""),"",$X$13)</f>
        <v>小金井公園</v>
      </c>
      <c r="J33" s="633"/>
      <c r="K33" s="634"/>
      <c r="L33" s="632" t="str">
        <f>IF(AND($X$17=""),"",$X$17)</f>
        <v>清瀬3中</v>
      </c>
      <c r="M33" s="633"/>
      <c r="N33" s="634"/>
      <c r="O33" s="632" t="str">
        <f>IF(AND($X$21=""),"",$X$21)</f>
        <v>小金井公園</v>
      </c>
      <c r="P33" s="633"/>
      <c r="Q33" s="634"/>
      <c r="R33" s="632" t="str">
        <f>IF(AND($X$25=""),"",$X$25)</f>
        <v>小金井公園</v>
      </c>
      <c r="S33" s="633"/>
      <c r="T33" s="634"/>
      <c r="U33" s="632" t="str">
        <f>IF(AND($X$29=""),"",$X$29)</f>
        <v>小金井公園</v>
      </c>
      <c r="V33" s="633"/>
      <c r="W33" s="634"/>
      <c r="X33" s="601"/>
      <c r="Y33" s="602"/>
      <c r="Z33" s="603"/>
      <c r="AA33" s="640" t="s">
        <v>680</v>
      </c>
      <c r="AB33" s="641"/>
      <c r="AC33" s="642"/>
      <c r="AD33" s="640" t="s">
        <v>610</v>
      </c>
      <c r="AE33" s="641"/>
      <c r="AF33" s="642"/>
      <c r="AG33" s="614"/>
      <c r="AH33" s="614"/>
      <c r="AI33" s="614"/>
      <c r="AJ33" s="614"/>
      <c r="AK33" s="614"/>
      <c r="AL33" s="614"/>
      <c r="AM33" s="614"/>
      <c r="AN33" s="614"/>
      <c r="AO33" s="617"/>
      <c r="AP33" s="11"/>
      <c r="AQ33" s="11"/>
      <c r="AS33" s="6"/>
      <c r="AT33" s="6"/>
      <c r="AU33" s="6"/>
      <c r="AV33" s="619"/>
    </row>
    <row r="34" spans="1:48" ht="19.5" customHeight="1">
      <c r="A34" s="593"/>
      <c r="B34" s="596"/>
      <c r="C34" s="629" t="str">
        <f>IF(AND($X$6=""),"",$X$6)</f>
        <v>10:30</v>
      </c>
      <c r="D34" s="630"/>
      <c r="E34" s="631"/>
      <c r="F34" s="629" t="str">
        <f>IF(AND($X$10=""),"",$X$10)</f>
        <v>9:30</v>
      </c>
      <c r="G34" s="630"/>
      <c r="H34" s="631"/>
      <c r="I34" s="629" t="str">
        <f>IF(AND($X$14=""),"",$X$14)</f>
        <v>14:30</v>
      </c>
      <c r="J34" s="630"/>
      <c r="K34" s="631"/>
      <c r="L34" s="629" t="str">
        <f>IF(AND($X$18=""),"",$X$18)</f>
        <v>13:30</v>
      </c>
      <c r="M34" s="630"/>
      <c r="N34" s="631"/>
      <c r="O34" s="629" t="str">
        <f>IF(AND($X$22=""),"",$X$22)</f>
        <v>15:55</v>
      </c>
      <c r="P34" s="630"/>
      <c r="Q34" s="631"/>
      <c r="R34" s="629" t="str">
        <f>IF(AND($X$26=""),"",$X$26)</f>
        <v>15:30</v>
      </c>
      <c r="S34" s="630"/>
      <c r="T34" s="631"/>
      <c r="U34" s="629" t="str">
        <f>IF(AND($X$30=""),"",$X$30)</f>
        <v>14:45</v>
      </c>
      <c r="V34" s="630"/>
      <c r="W34" s="631"/>
      <c r="X34" s="601"/>
      <c r="Y34" s="602"/>
      <c r="Z34" s="603"/>
      <c r="AA34" s="652" t="s">
        <v>651</v>
      </c>
      <c r="AB34" s="653"/>
      <c r="AC34" s="654"/>
      <c r="AD34" s="652" t="s">
        <v>662</v>
      </c>
      <c r="AE34" s="653"/>
      <c r="AF34" s="654"/>
      <c r="AG34" s="614"/>
      <c r="AH34" s="614"/>
      <c r="AI34" s="614"/>
      <c r="AJ34" s="614"/>
      <c r="AK34" s="614"/>
      <c r="AL34" s="614"/>
      <c r="AM34" s="614"/>
      <c r="AN34" s="614"/>
      <c r="AO34" s="617"/>
      <c r="AP34" s="11"/>
      <c r="AQ34" s="11"/>
      <c r="AS34" s="6"/>
      <c r="AT34" s="6"/>
      <c r="AU34" s="6"/>
      <c r="AV34" s="619"/>
    </row>
    <row r="35" spans="1:48" ht="24" customHeight="1">
      <c r="A35" s="594"/>
      <c r="B35" s="597"/>
      <c r="C35" s="12">
        <f>IF(AND($Z$7=""),"",$Z$7)</f>
        <v>0</v>
      </c>
      <c r="D35" s="16" t="str">
        <f>IF(AND($C35="",$E35=""),"",IF($C35&gt;$E35,"○",IF($C35=$E35,"△",IF($C35&lt;$E35,"●"))))</f>
        <v>●</v>
      </c>
      <c r="E35" s="17">
        <f>IF(AND($X$7=""),"",$X$7)</f>
        <v>4</v>
      </c>
      <c r="F35" s="12">
        <f>IF(AND(Z$11=""),"",Z$11)</f>
        <v>2</v>
      </c>
      <c r="G35" s="16" t="str">
        <f>IF(AND($F35="",$H35=""),"",IF($F35&gt;$H35,"○",IF($F35=$H35,"△",IF($F35&lt;$H35,"●"))))</f>
        <v>●</v>
      </c>
      <c r="H35" s="17">
        <f>IF(AND(X$11=""),"",X$11)</f>
        <v>4</v>
      </c>
      <c r="I35" s="12">
        <f>IF(AND($Z$15=""),"",$Z$15)</f>
        <v>2</v>
      </c>
      <c r="J35" s="16" t="str">
        <f>IF(AND($I35="",$K35=""),"",IF($I35&gt;$K35,"○",IF($I35=$K35,"△",IF($I35&lt;$K35,"●"))))</f>
        <v>●</v>
      </c>
      <c r="K35" s="17">
        <f>IF(AND($X$15=""),"",$X$15)</f>
        <v>4</v>
      </c>
      <c r="L35" s="12">
        <f>IF(AND($Z$19=""),"",$Z$19)</f>
        <v>1</v>
      </c>
      <c r="M35" s="16" t="str">
        <f>IF(AND($L35="",$N35=""),"",IF($L35&gt;$N35,"○",IF($L35=$N35,"△",IF($L35&lt;$N35,"●"))))</f>
        <v>●</v>
      </c>
      <c r="N35" s="17">
        <f>IF(AND($X$19=""),"",$X$19)</f>
        <v>5</v>
      </c>
      <c r="O35" s="12">
        <f>IF(AND($Z$23=""),"",$Z$23)</f>
        <v>2</v>
      </c>
      <c r="P35" s="16" t="str">
        <f>IF(AND($O35="",$Q35=""),"",IF($O35&gt;$Q35,"○",IF($O35=$Q35,"△",IF($O35&lt;$Q35,"●"))))</f>
        <v>△</v>
      </c>
      <c r="Q35" s="17">
        <f>IF(AND($X$23=""),"",$X$23)</f>
        <v>2</v>
      </c>
      <c r="R35" s="12">
        <f>IF(AND($Z$27=""),"",$Z$27)</f>
        <v>1</v>
      </c>
      <c r="S35" s="16" t="str">
        <f>IF(AND($R35="",$T35=""),"",IF($R35&gt;$T35,"○",IF($R35=$T35,"△",IF($R35&lt;$T35,"●"))))</f>
        <v>●</v>
      </c>
      <c r="T35" s="17">
        <f>IF(AND($X$27=""),"",$X$27)</f>
        <v>5</v>
      </c>
      <c r="U35" s="12">
        <f>IF(AND($Z$31=""),"",$Z$31)</f>
        <v>2</v>
      </c>
      <c r="V35" s="16" t="str">
        <f>IF(AND($U35="",$W35=""),"",IF($U35&gt;$W35,"○",IF($U35=$W35,"△",IF($U35&lt;$W35,"●"))))</f>
        <v>○</v>
      </c>
      <c r="W35" s="17">
        <f>IF(AND($X$31=""),"",$X$31)</f>
        <v>1</v>
      </c>
      <c r="X35" s="604"/>
      <c r="Y35" s="605"/>
      <c r="Z35" s="606"/>
      <c r="AA35" s="28">
        <v>0</v>
      </c>
      <c r="AB35" s="29" t="str">
        <f>IF(AND($AA35="",$AC35=""),"",IF($AA35&gt;$AC35,"○",IF($AA35=$AC35,"△",IF($AA35&lt;$AC35,"●"))))</f>
        <v>●</v>
      </c>
      <c r="AC35" s="30">
        <v>1</v>
      </c>
      <c r="AD35" s="28">
        <v>2</v>
      </c>
      <c r="AE35" s="29" t="str">
        <f>IF(AND($AD35="",$AF35=""),"",IF($AD35&gt;$AF35,"○",IF($AD35=$AF35,"△",IF($AD35&lt;$AF35,"●"))))</f>
        <v>○</v>
      </c>
      <c r="AF35" s="30">
        <v>1</v>
      </c>
      <c r="AG35" s="615"/>
      <c r="AH35" s="615"/>
      <c r="AI35" s="615"/>
      <c r="AJ35" s="615"/>
      <c r="AK35" s="615"/>
      <c r="AL35" s="615"/>
      <c r="AM35" s="615"/>
      <c r="AN35" s="615"/>
      <c r="AO35" s="618"/>
      <c r="AP35" s="13">
        <f>COUNTIF(C35:AF35,"○")*3</f>
        <v>6</v>
      </c>
      <c r="AQ35" s="13">
        <f>COUNTIF(C35:AF35,"△")*1</f>
        <v>1</v>
      </c>
      <c r="AR35" s="13">
        <f>COUNTIF(C35:AF35,"●")*0</f>
        <v>0</v>
      </c>
      <c r="AS35" s="14" t="str">
        <f>B32</f>
        <v>保谷本町SC</v>
      </c>
      <c r="AT35" s="14"/>
      <c r="AU35" s="6"/>
      <c r="AV35" s="619"/>
    </row>
    <row r="36" spans="1:48" ht="19.5" customHeight="1">
      <c r="A36" s="592">
        <v>9</v>
      </c>
      <c r="B36" s="595" t="s">
        <v>639</v>
      </c>
      <c r="C36" s="625">
        <f>IF(AND($AA$4=""),"",$AA$4)</f>
        <v>42945</v>
      </c>
      <c r="D36" s="626"/>
      <c r="E36" s="627"/>
      <c r="F36" s="625">
        <f>IF(AND($AA$8=""),"",$AA$8)</f>
        <v>42932</v>
      </c>
      <c r="G36" s="626"/>
      <c r="H36" s="627"/>
      <c r="I36" s="625">
        <f>IF(AND($AA$12=""),"",$AA$12)</f>
        <v>42932</v>
      </c>
      <c r="J36" s="626"/>
      <c r="K36" s="627"/>
      <c r="L36" s="625">
        <f>IF(AND($AA$16=""),"",$AA$16)</f>
        <v>43001</v>
      </c>
      <c r="M36" s="626"/>
      <c r="N36" s="627"/>
      <c r="O36" s="625">
        <f>IF(AND($AA$20=""),"",$AA$20)</f>
        <v>43017</v>
      </c>
      <c r="P36" s="626"/>
      <c r="Q36" s="627"/>
      <c r="R36" s="625">
        <f>IF(AND($AA$24=""),"",$AA$24)</f>
        <v>43008</v>
      </c>
      <c r="S36" s="626"/>
      <c r="T36" s="627"/>
      <c r="U36" s="625">
        <f>IF(AND($AA$28=""),"",$AA$28)</f>
        <v>43016</v>
      </c>
      <c r="V36" s="626"/>
      <c r="W36" s="627"/>
      <c r="X36" s="625">
        <f>IF(AND($AA$32=""),"",$AA$32)</f>
        <v>43017</v>
      </c>
      <c r="Y36" s="626"/>
      <c r="Z36" s="627"/>
      <c r="AA36" s="598"/>
      <c r="AB36" s="599"/>
      <c r="AC36" s="600"/>
      <c r="AD36" s="646">
        <v>43001</v>
      </c>
      <c r="AE36" s="647"/>
      <c r="AF36" s="648"/>
      <c r="AG36" s="613">
        <f>IF(AND($D39="",$G39="",$J39="",$M39="",$P39="",$S39="",$V39="",$Y39="",$AB39="",$AE39=""),"",SUM((COUNTIF($C39:$AF39,"○")),(COUNTIF($C39:$AF39,"●")),(COUNTIF($C39:$AF39,"△"))))</f>
        <v>9</v>
      </c>
      <c r="AH36" s="613">
        <f>IF(AND($D39="",$G39="",$J39="",$M39="",$P39="",$S39="",$V39="",$Y39="",$AB39="",$AE39=""),"",SUM($AP39:$AR39))</f>
        <v>16</v>
      </c>
      <c r="AI36" s="613">
        <f>IF(AND($D39="",$G39="",$J39="",$J39="",$M39="",$P39="",$S39="",$V39="",$Y39="",$AB39="",$AE39=""),"",COUNTIF(C39:AF39,"○"))</f>
        <v>5</v>
      </c>
      <c r="AJ36" s="613">
        <f>IF(AND($D39="",$G39="",$J39="",$J39="",$M39="",$P39="",$S39="",$V39="",$Y39="",$AB39="",$AE39=""),"",COUNTIF(C39:AF39,"●"))</f>
        <v>3</v>
      </c>
      <c r="AK36" s="613">
        <f>IF(AND($D39="",$G39="",$J39="",$J39="",$M39="",$P39="",$S39="",$V39="",$Y39="",$AB39="",$AE39=""),"",COUNTIF(C39:AF39,"△"))</f>
        <v>1</v>
      </c>
      <c r="AL36" s="613">
        <f>IF(AND($C39="",$F39="",$I39="",$L39="",$O39="",$R39="",$U39="",$X39="",$AA39="",$AD39=""),"",SUM($C39,$F39,$I39,$L39,$O39,$R39,$U39,$X39,$AA39,$AD39))</f>
        <v>22</v>
      </c>
      <c r="AM36" s="613">
        <f>IF(AND($E39="",$H39="",$K39="",$N39="",$Q39="",$T39="",$W39="",$Z39="",$AC39="",$AF39=""),"",SUM($E39,$H39,$K39,$N39,$Q39,$T39,$W39,$Z39,$AC39,$AF39))</f>
        <v>14</v>
      </c>
      <c r="AN36" s="613">
        <f>IF(AND($AL36="",$AM36=""),"",($AL36-$AM36))</f>
        <v>8</v>
      </c>
      <c r="AO36" s="616">
        <f>IF(AND($AG36=""),"",RANK(AV36,AV$4:AV$43))</f>
        <v>5</v>
      </c>
      <c r="AP36" s="11"/>
      <c r="AQ36" s="11"/>
      <c r="AS36" s="6"/>
      <c r="AT36" s="6"/>
      <c r="AU36" s="6"/>
      <c r="AV36" s="619">
        <f>_xlfn.IFERROR(AH36*1000000+AN36*100+AL36,"")</f>
        <v>16000822</v>
      </c>
    </row>
    <row r="37" spans="1:48" ht="19.5" customHeight="1">
      <c r="A37" s="593"/>
      <c r="B37" s="596"/>
      <c r="C37" s="632" t="str">
        <f>IF(AND($AA$5=""),"",$AA$5)</f>
        <v>西東京東小</v>
      </c>
      <c r="D37" s="633"/>
      <c r="E37" s="634"/>
      <c r="F37" s="649" t="str">
        <f>IF(AND($AA$9=""),"",$AA$9)</f>
        <v>清瀬3中</v>
      </c>
      <c r="G37" s="650"/>
      <c r="H37" s="651"/>
      <c r="I37" s="649" t="str">
        <f>IF(AND($AA$13=""),"",$AA$13)</f>
        <v>清瀬3中</v>
      </c>
      <c r="J37" s="650"/>
      <c r="K37" s="651"/>
      <c r="L37" s="649" t="str">
        <f>IF(AND($AA$17=""),"",$AA$17)</f>
        <v>内山B</v>
      </c>
      <c r="M37" s="650"/>
      <c r="N37" s="651"/>
      <c r="O37" s="649" t="str">
        <f>IF(AND($AA$21=""),"",$AA$21)</f>
        <v>内山B</v>
      </c>
      <c r="P37" s="650"/>
      <c r="Q37" s="651"/>
      <c r="R37" s="649" t="str">
        <f>IF(AND($AA$25=""),"",$AA$25)</f>
        <v>内山C</v>
      </c>
      <c r="S37" s="650"/>
      <c r="T37" s="651"/>
      <c r="U37" s="649" t="str">
        <f>IF(AND($AA$29=""),"",$AA$29)</f>
        <v>内山B</v>
      </c>
      <c r="V37" s="650"/>
      <c r="W37" s="651"/>
      <c r="X37" s="649" t="str">
        <f>IF(AND($AA$33=""),"",$AA$33)</f>
        <v>内山B</v>
      </c>
      <c r="Y37" s="650"/>
      <c r="Z37" s="651"/>
      <c r="AA37" s="601"/>
      <c r="AB37" s="602"/>
      <c r="AC37" s="603"/>
      <c r="AD37" s="640" t="s">
        <v>610</v>
      </c>
      <c r="AE37" s="641"/>
      <c r="AF37" s="642"/>
      <c r="AG37" s="614"/>
      <c r="AH37" s="614"/>
      <c r="AI37" s="614"/>
      <c r="AJ37" s="614"/>
      <c r="AK37" s="614"/>
      <c r="AL37" s="614"/>
      <c r="AM37" s="614"/>
      <c r="AN37" s="614"/>
      <c r="AO37" s="617"/>
      <c r="AP37" s="11"/>
      <c r="AQ37" s="11"/>
      <c r="AS37" s="6"/>
      <c r="AT37" s="6"/>
      <c r="AU37" s="6"/>
      <c r="AV37" s="619"/>
    </row>
    <row r="38" spans="1:48" ht="19.5" customHeight="1">
      <c r="A38" s="593"/>
      <c r="B38" s="596"/>
      <c r="C38" s="629" t="str">
        <f>IF(AND($AA$6=""),"",$AA$6)</f>
        <v>14:00</v>
      </c>
      <c r="D38" s="630"/>
      <c r="E38" s="631"/>
      <c r="F38" s="643" t="str">
        <f>IF(AND($AA$10=""),"",$AA$10)</f>
        <v>13:30</v>
      </c>
      <c r="G38" s="644"/>
      <c r="H38" s="645"/>
      <c r="I38" s="643" t="str">
        <f>IF(AND($AA$14=""),"",$AA$14)</f>
        <v>14:30</v>
      </c>
      <c r="J38" s="644"/>
      <c r="K38" s="645"/>
      <c r="L38" s="643" t="str">
        <f>IF(AND($AA$18=""),"",$AA$18)</f>
        <v>11:30</v>
      </c>
      <c r="M38" s="644"/>
      <c r="N38" s="645"/>
      <c r="O38" s="643" t="str">
        <f>IF(AND($AA$22=""),"",$AA$22)</f>
        <v>13:00</v>
      </c>
      <c r="P38" s="644"/>
      <c r="Q38" s="645"/>
      <c r="R38" s="643" t="str">
        <f>IF(AND($AA$26=""),"",$AA$26)</f>
        <v>13:30</v>
      </c>
      <c r="S38" s="644"/>
      <c r="T38" s="645"/>
      <c r="U38" s="643" t="str">
        <f>IF(AND($AA$30=""),"",$AA$30)</f>
        <v>13:00</v>
      </c>
      <c r="V38" s="644"/>
      <c r="W38" s="645"/>
      <c r="X38" s="643" t="str">
        <f>IF(AND($AA$34=""),"",$AA$34)</f>
        <v>14:00</v>
      </c>
      <c r="Y38" s="644"/>
      <c r="Z38" s="645"/>
      <c r="AA38" s="601"/>
      <c r="AB38" s="602"/>
      <c r="AC38" s="603"/>
      <c r="AD38" s="652" t="s">
        <v>661</v>
      </c>
      <c r="AE38" s="653"/>
      <c r="AF38" s="654"/>
      <c r="AG38" s="614"/>
      <c r="AH38" s="614"/>
      <c r="AI38" s="614"/>
      <c r="AJ38" s="614"/>
      <c r="AK38" s="614"/>
      <c r="AL38" s="614"/>
      <c r="AM38" s="614"/>
      <c r="AN38" s="614"/>
      <c r="AO38" s="617"/>
      <c r="AP38" s="11"/>
      <c r="AQ38" s="11"/>
      <c r="AS38" s="6"/>
      <c r="AT38" s="6"/>
      <c r="AU38" s="6"/>
      <c r="AV38" s="619"/>
    </row>
    <row r="39" spans="1:48" ht="24" customHeight="1">
      <c r="A39" s="594"/>
      <c r="B39" s="597"/>
      <c r="C39" s="12">
        <f>IF(AND($AC$7=""),"",$AC$7)</f>
        <v>3</v>
      </c>
      <c r="D39" s="16" t="str">
        <f>IF(AND($C39="",$E39=""),"",IF($C39&gt;$E39,"○",IF($C39=$E39,"△",IF($C39&lt;$E39,"●"))))</f>
        <v>○</v>
      </c>
      <c r="E39" s="17">
        <f>IF(AND($AA$7=""),"",$AA$7)</f>
        <v>2</v>
      </c>
      <c r="F39" s="12">
        <f>IF(AND(AC$11=""),"",AC$11)</f>
        <v>3</v>
      </c>
      <c r="G39" s="16" t="str">
        <f>IF(AND($F39="",$H39=""),"",IF($F39&gt;$H39,"○",IF($F39=$H39,"△",IF($F39&lt;$H39,"●"))))</f>
        <v>△</v>
      </c>
      <c r="H39" s="17">
        <f>IF(AND(AA$11=""),"",AA$11)</f>
        <v>3</v>
      </c>
      <c r="I39" s="12">
        <f>IF(AND($AC$15=""),"",$AC$15)</f>
        <v>1</v>
      </c>
      <c r="J39" s="16" t="str">
        <f>IF(AND($I39="",$K39=""),"",IF($I39&gt;$K39,"○",IF($I39=$K39,"△",IF($I39&lt;$K39,"●"))))</f>
        <v>●</v>
      </c>
      <c r="K39" s="17">
        <f>IF(AND($AA$15=""),"",$AA$15)</f>
        <v>6</v>
      </c>
      <c r="L39" s="12">
        <f>IF(AND($AC$19=""),"",$AC$19)</f>
        <v>4</v>
      </c>
      <c r="M39" s="16" t="str">
        <f>IF(AND($L39="",$N39=""),"",IF($L39&gt;$N39,"○",IF($L39=$N39,"△",IF($L39&lt;$N39,"●"))))</f>
        <v>○</v>
      </c>
      <c r="N39" s="17">
        <f>IF(AND($AA$19=""),"",$AA$19)</f>
        <v>0</v>
      </c>
      <c r="O39" s="12">
        <f>IF(AND($AC$23=""),"",$AC$23)</f>
        <v>4</v>
      </c>
      <c r="P39" s="16" t="str">
        <f>IF(AND($O39="",$Q39=""),"",IF($O39&gt;$Q39,"○",IF($O39=$Q39,"△",IF($O39&lt;$Q39,"●"))))</f>
        <v>○</v>
      </c>
      <c r="Q39" s="17">
        <f>IF(AND($AA$23=""),"",$AA$23)</f>
        <v>1</v>
      </c>
      <c r="R39" s="12">
        <f>IF(AND($AC$27=""),"",$AC$27)</f>
        <v>0</v>
      </c>
      <c r="S39" s="16" t="str">
        <f>IF(AND($R39="",$T39=""),"",IF($R39&gt;$T39,"○",IF($R39=$T39,"△",IF($R39&lt;$T39,"●"))))</f>
        <v>●</v>
      </c>
      <c r="T39" s="17">
        <f>IF(AND($AA$27=""),"",$AA$27)</f>
        <v>1</v>
      </c>
      <c r="U39" s="12">
        <f>IF(AND($AC$31=""),"",$AC$31)</f>
        <v>0</v>
      </c>
      <c r="V39" s="16" t="str">
        <f>IF(AND($U39="",$W39=""),"",IF($U39&gt;$W39,"○",IF($U39=$W39,"△",IF($U39&lt;$W39,"●"))))</f>
        <v>●</v>
      </c>
      <c r="W39" s="17">
        <f>IF(AND($AA$31=""),"",$AA$31)</f>
        <v>1</v>
      </c>
      <c r="X39" s="12">
        <f>IF(AND($AC$35=""),"",$AC$35)</f>
        <v>1</v>
      </c>
      <c r="Y39" s="16" t="str">
        <f>IF(AND($X39="",$Z39=""),"",IF($X39&gt;$Z39,"○",IF($X39=$Z39,"△",IF($X39&lt;$Z39,"●"))))</f>
        <v>○</v>
      </c>
      <c r="Z39" s="17">
        <f>IF(AND($AA$35=""),"",$AA$35)</f>
        <v>0</v>
      </c>
      <c r="AA39" s="604"/>
      <c r="AB39" s="605"/>
      <c r="AC39" s="606"/>
      <c r="AD39" s="28">
        <v>6</v>
      </c>
      <c r="AE39" s="29" t="str">
        <f>IF(AND($AD39="",$AF39=""),"",IF($AD39&gt;$AF39,"○",IF($AD39=$AF39,"△",IF($AD39&lt;$AF39,"●"))))</f>
        <v>○</v>
      </c>
      <c r="AF39" s="30">
        <v>0</v>
      </c>
      <c r="AG39" s="615"/>
      <c r="AH39" s="615"/>
      <c r="AI39" s="615"/>
      <c r="AJ39" s="615"/>
      <c r="AK39" s="615"/>
      <c r="AL39" s="615"/>
      <c r="AM39" s="615"/>
      <c r="AN39" s="615"/>
      <c r="AO39" s="618"/>
      <c r="AP39" s="13">
        <f>COUNTIF(C39:AF39,"○")*3</f>
        <v>15</v>
      </c>
      <c r="AQ39" s="13">
        <f>COUNTIF(C39:AF39,"△")*1</f>
        <v>1</v>
      </c>
      <c r="AR39" s="13">
        <f>COUNTIF(C39:AF39,"●")*0</f>
        <v>0</v>
      </c>
      <c r="AS39" s="14" t="str">
        <f>B36</f>
        <v>保谷東SS</v>
      </c>
      <c r="AT39" s="14"/>
      <c r="AU39" s="6"/>
      <c r="AV39" s="619"/>
    </row>
    <row r="40" spans="1:48" ht="19.5" customHeight="1">
      <c r="A40" s="655">
        <v>10</v>
      </c>
      <c r="B40" s="595" t="s">
        <v>640</v>
      </c>
      <c r="C40" s="625">
        <f>IF(AND($AD$4=""),"",$AD$4)</f>
        <v>42967</v>
      </c>
      <c r="D40" s="626"/>
      <c r="E40" s="627"/>
      <c r="F40" s="625">
        <f>IF(AND($AD$8=""),"",$AD$8)</f>
        <v>42924</v>
      </c>
      <c r="G40" s="626"/>
      <c r="H40" s="627"/>
      <c r="I40" s="625">
        <f>IF(AND($AD$12=""),"",$AD$12)</f>
        <v>43017</v>
      </c>
      <c r="J40" s="626"/>
      <c r="K40" s="627"/>
      <c r="L40" s="625">
        <f>IF(AND($AD$16=""),"",$AD$16)</f>
        <v>42967</v>
      </c>
      <c r="M40" s="626"/>
      <c r="N40" s="627"/>
      <c r="O40" s="625">
        <f>IF(AND($AD$20=""),"",$AD$20)</f>
        <v>42924</v>
      </c>
      <c r="P40" s="626"/>
      <c r="Q40" s="627"/>
      <c r="R40" s="625">
        <f>IF(AND($AD$24=""),"",$AD$24)</f>
        <v>42988</v>
      </c>
      <c r="S40" s="626"/>
      <c r="T40" s="627"/>
      <c r="U40" s="625">
        <f>IF(AND($AD$28=""),"",$AD$28)</f>
        <v>42981</v>
      </c>
      <c r="V40" s="626"/>
      <c r="W40" s="627"/>
      <c r="X40" s="625">
        <f>IF(AND($AD$32=""),"",$AD$32)</f>
        <v>43001</v>
      </c>
      <c r="Y40" s="626"/>
      <c r="Z40" s="627"/>
      <c r="AA40" s="625">
        <f>IF(AND($AD$36=""),"",$AD$36)</f>
        <v>43001</v>
      </c>
      <c r="AB40" s="626"/>
      <c r="AC40" s="627"/>
      <c r="AD40" s="598"/>
      <c r="AE40" s="599"/>
      <c r="AF40" s="600"/>
      <c r="AG40" s="613">
        <f>IF(AND($D43="",$G43="",$J43="",$M43="",$P43="",$S43="",$V43="",$Y43="",$AB43="",$AE43=""),"",SUM((COUNTIF($C43:$AF43,"○")),(COUNTIF($C43:$AF43,"●")),(COUNTIF($C43:$AF43,"△"))))</f>
        <v>9</v>
      </c>
      <c r="AH40" s="613">
        <f>IF(AND($D43="",$G43="",$J43="",$M43="",$P43="",$S43="",$V43="",$Y43="",$AB43="",$AE43=""),"",SUM($AP43:$AR43))</f>
        <v>0</v>
      </c>
      <c r="AI40" s="613">
        <f>IF(AND($D43="",$G43="",$J43="",$J43="",$M43="",$P43="",$S43="",$V43="",$Y43="",$AB43="",$AE43=""),"",COUNTIF(C43:AF43,"○"))</f>
        <v>0</v>
      </c>
      <c r="AJ40" s="613">
        <f>IF(AND($D43="",$G43="",$J43="",$J43="",$M43="",$P43="",$S43="",$V43="",$Y43="",$AB43="",$AE43=""),"",COUNTIF(C43:AF43,"●"))</f>
        <v>9</v>
      </c>
      <c r="AK40" s="613">
        <f>IF(AND($D43="",$G43="",$J43="",$J43="",$M43="",$P43="",$S43="",$V43="",$Y43="",$AB43="",$AE43=""),"",COUNTIF(C43:AF43,"△"))</f>
        <v>0</v>
      </c>
      <c r="AL40" s="613">
        <f>IF(AND($C43="",$F43="",$I43="",$L43="",$O43="",$R43="",$U43="",$X43="",$AA43="",$AD43=""),"",SUM($C43,$F43,$I43,$L43,$O43,$R43,$U43,$X43,$AA43,$AD43))</f>
        <v>3</v>
      </c>
      <c r="AM40" s="613">
        <f>IF(AND($E43="",$H43="",$K43="",$N43="",$Q43="",$T43="",$W43="",$Z43="",$AC43="",$AF43=""),"",SUM($E43,$H43,$K43,$N43,$Q43,$T43,$W43,$Z43,$AC43,$AF43))</f>
        <v>56</v>
      </c>
      <c r="AN40" s="613">
        <f>IF(AND($AL40="",$AM40=""),"",($AL40-$AM40))</f>
        <v>-53</v>
      </c>
      <c r="AO40" s="616">
        <f>IF(AND($AG40=""),"",RANK(AV40,AV$4:AV$43))</f>
        <v>10</v>
      </c>
      <c r="AP40" s="11"/>
      <c r="AQ40" s="11"/>
      <c r="AS40" s="6"/>
      <c r="AT40" s="6"/>
      <c r="AU40" s="6"/>
      <c r="AV40" s="619">
        <f>_xlfn.IFERROR(AH40*1000000+AN40*100+AL40,"")</f>
        <v>-5297</v>
      </c>
    </row>
    <row r="41" spans="1:48" ht="19.5" customHeight="1">
      <c r="A41" s="656"/>
      <c r="B41" s="596"/>
      <c r="C41" s="632" t="str">
        <f>IF(AND($AD$5=""),"",$AD$5)</f>
        <v>小金井公園</v>
      </c>
      <c r="D41" s="633"/>
      <c r="E41" s="634"/>
      <c r="F41" s="632" t="str">
        <f>IF(AND($AD$9=""),"",$AD$9)</f>
        <v>内山C</v>
      </c>
      <c r="G41" s="633"/>
      <c r="H41" s="634"/>
      <c r="I41" s="632" t="str">
        <f>IF(AND($AD$13=""),"",$AD$13)</f>
        <v>内山C</v>
      </c>
      <c r="J41" s="633"/>
      <c r="K41" s="634"/>
      <c r="L41" s="632" t="str">
        <f>IF(AND($AD$17=""),"",$AD$17)</f>
        <v>小金井公園</v>
      </c>
      <c r="M41" s="633"/>
      <c r="N41" s="634"/>
      <c r="O41" s="632" t="str">
        <f>IF(AND($AD$21=""),"",$AD$21)</f>
        <v>内山C</v>
      </c>
      <c r="P41" s="633"/>
      <c r="Q41" s="634"/>
      <c r="R41" s="632" t="str">
        <f>IF(AND($AD$25=""),"",$AD$25)</f>
        <v>清瀬3中</v>
      </c>
      <c r="S41" s="633"/>
      <c r="T41" s="634"/>
      <c r="U41" s="632" t="str">
        <f>IF(AND($AD$29=""),"",$AD$29)</f>
        <v>内山A</v>
      </c>
      <c r="V41" s="633"/>
      <c r="W41" s="634"/>
      <c r="X41" s="632" t="str">
        <f>IF(AND($AD$33=""),"",$AD$33)</f>
        <v>内山B</v>
      </c>
      <c r="Y41" s="633"/>
      <c r="Z41" s="634"/>
      <c r="AA41" s="632" t="str">
        <f>IF(AND($AD$37=""),"",$AD$37)</f>
        <v>内山B</v>
      </c>
      <c r="AB41" s="633"/>
      <c r="AC41" s="634"/>
      <c r="AD41" s="601"/>
      <c r="AE41" s="602"/>
      <c r="AF41" s="603"/>
      <c r="AG41" s="614"/>
      <c r="AH41" s="614"/>
      <c r="AI41" s="614"/>
      <c r="AJ41" s="614"/>
      <c r="AK41" s="614"/>
      <c r="AL41" s="614"/>
      <c r="AM41" s="614"/>
      <c r="AN41" s="614"/>
      <c r="AO41" s="617"/>
      <c r="AP41" s="11"/>
      <c r="AQ41" s="11"/>
      <c r="AS41" s="6"/>
      <c r="AT41" s="6"/>
      <c r="AU41" s="6"/>
      <c r="AV41" s="619"/>
    </row>
    <row r="42" spans="1:48" ht="19.5" customHeight="1">
      <c r="A42" s="656"/>
      <c r="B42" s="596"/>
      <c r="C42" s="629" t="str">
        <f>IF(AND($AD$6=""),"",$AD$6)</f>
        <v>13:00</v>
      </c>
      <c r="D42" s="630"/>
      <c r="E42" s="631"/>
      <c r="F42" s="629" t="str">
        <f>IF(AND($AD$10=""),"",$AD$10)</f>
        <v>9:30</v>
      </c>
      <c r="G42" s="630"/>
      <c r="H42" s="631"/>
      <c r="I42" s="629" t="str">
        <f>IF(AND($AD$14=""),"",$AD$14)</f>
        <v>14:00</v>
      </c>
      <c r="J42" s="630"/>
      <c r="K42" s="631"/>
      <c r="L42" s="629" t="str">
        <f>IF(AND($AD$18=""),"",$AD$18)</f>
        <v>13:00</v>
      </c>
      <c r="M42" s="630"/>
      <c r="N42" s="631"/>
      <c r="O42" s="629" t="str">
        <f>IF(AND($AD$22=""),"",$AD$22)</f>
        <v>11:10</v>
      </c>
      <c r="P42" s="630"/>
      <c r="Q42" s="631"/>
      <c r="R42" s="629" t="str">
        <f>IF(AND($AD$26=""),"",$AD$26)</f>
        <v>14:05</v>
      </c>
      <c r="S42" s="630"/>
      <c r="T42" s="631"/>
      <c r="U42" s="629" t="str">
        <f>IF(AND($AD$30=""),"",$AD$30)</f>
        <v>10:20</v>
      </c>
      <c r="V42" s="630"/>
      <c r="W42" s="631"/>
      <c r="X42" s="629" t="str">
        <f>IF(AND($AD$34=""),"",$AD$34)</f>
        <v>12:30</v>
      </c>
      <c r="Y42" s="630"/>
      <c r="Z42" s="631"/>
      <c r="AA42" s="629" t="str">
        <f>IF(AND($AD$38=""),"",$AD$38)</f>
        <v>13:30</v>
      </c>
      <c r="AB42" s="630"/>
      <c r="AC42" s="631"/>
      <c r="AD42" s="601"/>
      <c r="AE42" s="602"/>
      <c r="AF42" s="603"/>
      <c r="AG42" s="614"/>
      <c r="AH42" s="614"/>
      <c r="AI42" s="614"/>
      <c r="AJ42" s="614"/>
      <c r="AK42" s="614"/>
      <c r="AL42" s="614"/>
      <c r="AM42" s="614"/>
      <c r="AN42" s="614"/>
      <c r="AO42" s="617"/>
      <c r="AP42" s="11"/>
      <c r="AQ42" s="11"/>
      <c r="AS42" s="6"/>
      <c r="AT42" s="6"/>
      <c r="AU42" s="6"/>
      <c r="AV42" s="619"/>
    </row>
    <row r="43" spans="1:48" ht="24" customHeight="1">
      <c r="A43" s="657"/>
      <c r="B43" s="597"/>
      <c r="C43" s="12">
        <f>IF(AND($AF$7=""),"",$AF$7)</f>
        <v>0</v>
      </c>
      <c r="D43" s="16" t="str">
        <f>IF(AND($C43="",$E43=""),"",IF($C43&gt;$E43,"○",IF($C43=$E43,"△",IF($C43&lt;$E43,"●"))))</f>
        <v>●</v>
      </c>
      <c r="E43" s="17">
        <f>IF(AND($AD$7=""),"",$AD$7)</f>
        <v>5</v>
      </c>
      <c r="F43" s="12">
        <f>IF(AND(AF$11=""),"",AF$11)</f>
        <v>0</v>
      </c>
      <c r="G43" s="16" t="str">
        <f>IF(AND($F43="",$H43=""),"",IF($F43&gt;$H43,"○",IF($F43=$H43,"△",IF($F43&lt;$H43,"●"))))</f>
        <v>●</v>
      </c>
      <c r="H43" s="17">
        <f>IF(AND(AD$11=""),"",AD$11)</f>
        <v>9</v>
      </c>
      <c r="I43" s="12">
        <f>IF(AND($AF$15=""),"",$AF$15)</f>
        <v>0</v>
      </c>
      <c r="J43" s="16" t="str">
        <f>IF(AND($I43="",$K43=""),"",IF($I43&gt;$K43,"○",IF($I43=$K43,"△",IF($I43&lt;$K43,"●"))))</f>
        <v>●</v>
      </c>
      <c r="K43" s="17">
        <f>IF(AND($AD$15=""),"",$AD$15)</f>
        <v>8</v>
      </c>
      <c r="L43" s="12">
        <f>IF(AND($AF$19=""),"",$AF$19)</f>
        <v>0</v>
      </c>
      <c r="M43" s="16" t="str">
        <f>IF(AND($L43="",$N43=""),"",IF($L43&gt;$N43,"○",IF($L43=$N43,"△",IF($L43&lt;$N43,"●"))))</f>
        <v>●</v>
      </c>
      <c r="N43" s="17">
        <f>IF(AND($AD$19=""),"",$AD$19)</f>
        <v>5</v>
      </c>
      <c r="O43" s="12">
        <f>IF(AND($AF$23=""),"",$AF$23)</f>
        <v>0</v>
      </c>
      <c r="P43" s="16" t="str">
        <f>IF(AND($O43="",$Q43=""),"",IF($O43&gt;$Q43,"○",IF($O43=$Q43,"△",IF($O43&lt;$Q43,"●"))))</f>
        <v>●</v>
      </c>
      <c r="Q43" s="17">
        <f>IF(AND($AD$23=""),"",$AD$23)</f>
        <v>11</v>
      </c>
      <c r="R43" s="12">
        <f>IF(AND($AF$27=""),"",$AF$27)</f>
        <v>1</v>
      </c>
      <c r="S43" s="16" t="str">
        <f>IF(AND($R43="",$T43=""),"",IF($R43&gt;$T43,"○",IF($R43=$T43,"△",IF($R43&lt;$T43,"●"))))</f>
        <v>●</v>
      </c>
      <c r="T43" s="17">
        <f>IF(AND($AD$27=""),"",$AD$27)</f>
        <v>5</v>
      </c>
      <c r="U43" s="12">
        <f>IF(AND($AF$31=""),"",$AF$31)</f>
        <v>1</v>
      </c>
      <c r="V43" s="16" t="str">
        <f>IF(AND($U43="",$W43=""),"",IF($U43&gt;$W43,"○",IF($U43=$W43,"△",IF($U43&lt;$W43,"●"))))</f>
        <v>●</v>
      </c>
      <c r="W43" s="17">
        <f>IF(AND($AD$31=""),"",$AD$31)</f>
        <v>5</v>
      </c>
      <c r="X43" s="12">
        <f>IF(AND($AF$35=""),"",$AF$35)</f>
        <v>1</v>
      </c>
      <c r="Y43" s="16" t="str">
        <f>IF(AND($X43="",$Z43=""),"",IF($X43&gt;$Z43,"○",IF($X43=$Z43,"△",IF($X43&lt;$Z43,"●"))))</f>
        <v>●</v>
      </c>
      <c r="Z43" s="17">
        <f>IF(AND($AD$35=""),"",$AD$35)</f>
        <v>2</v>
      </c>
      <c r="AA43" s="12">
        <f>IF(AND($AF$39=""),"",$AF$39)</f>
        <v>0</v>
      </c>
      <c r="AB43" s="16" t="str">
        <f>IF(AND($AA43="",$AC43=""),"",IF($AA43&gt;$AC43,"○",IF($AA43=$AC43,"△",IF($AA43&lt;$AC43,"●"))))</f>
        <v>●</v>
      </c>
      <c r="AC43" s="17">
        <f>IF(AND($AD$39=""),"",$AD$39)</f>
        <v>6</v>
      </c>
      <c r="AD43" s="604"/>
      <c r="AE43" s="605"/>
      <c r="AF43" s="606"/>
      <c r="AG43" s="615"/>
      <c r="AH43" s="615"/>
      <c r="AI43" s="615"/>
      <c r="AJ43" s="615"/>
      <c r="AK43" s="615"/>
      <c r="AL43" s="615"/>
      <c r="AM43" s="615"/>
      <c r="AN43" s="615"/>
      <c r="AO43" s="618"/>
      <c r="AP43" s="13">
        <f>COUNTIF(C43:AF43,"○")*3</f>
        <v>0</v>
      </c>
      <c r="AQ43" s="13">
        <f>COUNTIF(C43:AF43,"△")*1</f>
        <v>0</v>
      </c>
      <c r="AR43" s="13">
        <f>COUNTIF(C43:AF43,"●")*0</f>
        <v>0</v>
      </c>
      <c r="AS43" s="14" t="str">
        <f>B40</f>
        <v>東小イレブン</v>
      </c>
      <c r="AT43" s="14"/>
      <c r="AU43" s="6"/>
      <c r="AV43" s="619"/>
    </row>
    <row r="44" spans="1:32" ht="14.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33:36" ht="13.5">
      <c r="AG45" s="1">
        <f>SUM(AG4:AG43)</f>
        <v>90</v>
      </c>
      <c r="AI45" s="2">
        <f>ROUND(AG45/90*100,0)</f>
        <v>100</v>
      </c>
      <c r="AJ45" s="1" t="s">
        <v>11</v>
      </c>
    </row>
    <row r="46" spans="33:34" ht="13.5">
      <c r="AG46" s="1">
        <f>(90-AG45)/2</f>
        <v>0</v>
      </c>
      <c r="AH46" s="2" t="s">
        <v>10</v>
      </c>
    </row>
  </sheetData>
  <sheetProtection/>
  <mergeCells count="417">
    <mergeCell ref="AM40:AM43"/>
    <mergeCell ref="U42:W42"/>
    <mergeCell ref="X41:Z41"/>
    <mergeCell ref="AA41:AC41"/>
    <mergeCell ref="X42:Z42"/>
    <mergeCell ref="AA42:AC42"/>
    <mergeCell ref="C42:E42"/>
    <mergeCell ref="F42:H42"/>
    <mergeCell ref="I42:K42"/>
    <mergeCell ref="L42:N42"/>
    <mergeCell ref="O42:Q42"/>
    <mergeCell ref="R42:T42"/>
    <mergeCell ref="AH40:AH43"/>
    <mergeCell ref="AI40:AI43"/>
    <mergeCell ref="AJ40:AJ43"/>
    <mergeCell ref="AK40:AK43"/>
    <mergeCell ref="AL40:AL43"/>
    <mergeCell ref="O40:Q40"/>
    <mergeCell ref="R40:T40"/>
    <mergeCell ref="U40:W40"/>
    <mergeCell ref="X40:Z40"/>
    <mergeCell ref="AA40:AC40"/>
    <mergeCell ref="AN40:AN43"/>
    <mergeCell ref="AO40:AO43"/>
    <mergeCell ref="AV40:AV43"/>
    <mergeCell ref="C41:E41"/>
    <mergeCell ref="F41:H41"/>
    <mergeCell ref="I41:K41"/>
    <mergeCell ref="L41:N41"/>
    <mergeCell ref="O41:Q41"/>
    <mergeCell ref="R41:T41"/>
    <mergeCell ref="AG40:AG43"/>
    <mergeCell ref="X38:Z38"/>
    <mergeCell ref="AD38:AF38"/>
    <mergeCell ref="A40:A43"/>
    <mergeCell ref="B40:B43"/>
    <mergeCell ref="C40:E40"/>
    <mergeCell ref="F40:H40"/>
    <mergeCell ref="I40:K40"/>
    <mergeCell ref="L40:N40"/>
    <mergeCell ref="AD40:AF43"/>
    <mergeCell ref="U41:W41"/>
    <mergeCell ref="O36:Q36"/>
    <mergeCell ref="R36:T36"/>
    <mergeCell ref="U36:W36"/>
    <mergeCell ref="X36:Z36"/>
    <mergeCell ref="AA36:AC39"/>
    <mergeCell ref="AD36:AF36"/>
    <mergeCell ref="U37:W37"/>
    <mergeCell ref="X37:Z37"/>
    <mergeCell ref="R38:T38"/>
    <mergeCell ref="U38:W38"/>
    <mergeCell ref="AO36:AO39"/>
    <mergeCell ref="AV36:AV39"/>
    <mergeCell ref="C37:E37"/>
    <mergeCell ref="F37:H37"/>
    <mergeCell ref="I37:K37"/>
    <mergeCell ref="L37:N37"/>
    <mergeCell ref="O37:Q37"/>
    <mergeCell ref="R37:T37"/>
    <mergeCell ref="AG36:AG39"/>
    <mergeCell ref="AH36:AH39"/>
    <mergeCell ref="C38:E38"/>
    <mergeCell ref="F38:H38"/>
    <mergeCell ref="I38:K38"/>
    <mergeCell ref="L38:N38"/>
    <mergeCell ref="AM36:AM39"/>
    <mergeCell ref="AN36:AN39"/>
    <mergeCell ref="AI36:AI39"/>
    <mergeCell ref="AJ36:AJ39"/>
    <mergeCell ref="AK36:AK39"/>
    <mergeCell ref="AL36:AL39"/>
    <mergeCell ref="U32:W32"/>
    <mergeCell ref="X32:Z35"/>
    <mergeCell ref="AD37:AF37"/>
    <mergeCell ref="O38:Q38"/>
    <mergeCell ref="A36:A39"/>
    <mergeCell ref="B36:B39"/>
    <mergeCell ref="C36:E36"/>
    <mergeCell ref="F36:H36"/>
    <mergeCell ref="I36:K36"/>
    <mergeCell ref="L36:N36"/>
    <mergeCell ref="AI32:AI35"/>
    <mergeCell ref="AJ32:AJ35"/>
    <mergeCell ref="AK32:AK35"/>
    <mergeCell ref="AL32:AL35"/>
    <mergeCell ref="AM32:AM35"/>
    <mergeCell ref="AN32:AN35"/>
    <mergeCell ref="O34:Q34"/>
    <mergeCell ref="R34:T34"/>
    <mergeCell ref="AO32:AO35"/>
    <mergeCell ref="AV32:AV35"/>
    <mergeCell ref="C33:E33"/>
    <mergeCell ref="F33:H33"/>
    <mergeCell ref="I33:K33"/>
    <mergeCell ref="L33:N33"/>
    <mergeCell ref="O33:Q33"/>
    <mergeCell ref="R33:T33"/>
    <mergeCell ref="AA32:AC32"/>
    <mergeCell ref="AD32:AF32"/>
    <mergeCell ref="AG32:AG35"/>
    <mergeCell ref="AH32:AH35"/>
    <mergeCell ref="AD33:AF33"/>
    <mergeCell ref="U34:W34"/>
    <mergeCell ref="AA34:AC34"/>
    <mergeCell ref="AD34:AF34"/>
    <mergeCell ref="U33:W33"/>
    <mergeCell ref="AA33:AC33"/>
    <mergeCell ref="O32:Q32"/>
    <mergeCell ref="R32:T32"/>
    <mergeCell ref="C30:E30"/>
    <mergeCell ref="F30:H30"/>
    <mergeCell ref="I30:K30"/>
    <mergeCell ref="L30:N30"/>
    <mergeCell ref="O30:Q30"/>
    <mergeCell ref="R30:T30"/>
    <mergeCell ref="A32:A35"/>
    <mergeCell ref="B32:B35"/>
    <mergeCell ref="C32:E32"/>
    <mergeCell ref="F32:H32"/>
    <mergeCell ref="I32:K32"/>
    <mergeCell ref="L32:N32"/>
    <mergeCell ref="C34:E34"/>
    <mergeCell ref="F34:H34"/>
    <mergeCell ref="I34:K34"/>
    <mergeCell ref="L34:N34"/>
    <mergeCell ref="O28:Q28"/>
    <mergeCell ref="R28:T28"/>
    <mergeCell ref="U28:W31"/>
    <mergeCell ref="X28:Z28"/>
    <mergeCell ref="AA28:AC28"/>
    <mergeCell ref="AD28:AF28"/>
    <mergeCell ref="X29:Z29"/>
    <mergeCell ref="AA29:AC29"/>
    <mergeCell ref="AA30:AC30"/>
    <mergeCell ref="AD30:AF30"/>
    <mergeCell ref="AG28:AG31"/>
    <mergeCell ref="AH28:AH31"/>
    <mergeCell ref="AI28:AI31"/>
    <mergeCell ref="AJ28:AJ31"/>
    <mergeCell ref="AK28:AK31"/>
    <mergeCell ref="AL28:AL31"/>
    <mergeCell ref="AM28:AM31"/>
    <mergeCell ref="AN28:AN31"/>
    <mergeCell ref="AO28:AO31"/>
    <mergeCell ref="AV28:AV31"/>
    <mergeCell ref="C29:E29"/>
    <mergeCell ref="F29:H29"/>
    <mergeCell ref="I29:K29"/>
    <mergeCell ref="L29:N29"/>
    <mergeCell ref="O29:Q29"/>
    <mergeCell ref="R29:T29"/>
    <mergeCell ref="A28:A31"/>
    <mergeCell ref="B28:B31"/>
    <mergeCell ref="C28:E28"/>
    <mergeCell ref="F28:H28"/>
    <mergeCell ref="I28:K28"/>
    <mergeCell ref="L28:N28"/>
    <mergeCell ref="AD29:AF29"/>
    <mergeCell ref="X30:Z30"/>
    <mergeCell ref="U26:W26"/>
    <mergeCell ref="X26:Z26"/>
    <mergeCell ref="AA26:AC26"/>
    <mergeCell ref="AD26:AF26"/>
    <mergeCell ref="AK24:AK27"/>
    <mergeCell ref="AL24:AL27"/>
    <mergeCell ref="O24:Q24"/>
    <mergeCell ref="R24:T27"/>
    <mergeCell ref="U24:W24"/>
    <mergeCell ref="X24:Z24"/>
    <mergeCell ref="AA24:AC24"/>
    <mergeCell ref="AD24:AF24"/>
    <mergeCell ref="X25:Z25"/>
    <mergeCell ref="AA25:AC25"/>
    <mergeCell ref="C25:E25"/>
    <mergeCell ref="F25:H25"/>
    <mergeCell ref="I25:K25"/>
    <mergeCell ref="L25:N25"/>
    <mergeCell ref="O25:Q25"/>
    <mergeCell ref="U25:W25"/>
    <mergeCell ref="I26:K26"/>
    <mergeCell ref="L26:N26"/>
    <mergeCell ref="AM24:AM27"/>
    <mergeCell ref="AN24:AN27"/>
    <mergeCell ref="AO24:AO27"/>
    <mergeCell ref="AV24:AV27"/>
    <mergeCell ref="AG24:AG27"/>
    <mergeCell ref="AH24:AH27"/>
    <mergeCell ref="AI24:AI27"/>
    <mergeCell ref="AJ24:AJ27"/>
    <mergeCell ref="AD25:AF25"/>
    <mergeCell ref="O26:Q26"/>
    <mergeCell ref="A24:A27"/>
    <mergeCell ref="B24:B27"/>
    <mergeCell ref="C24:E24"/>
    <mergeCell ref="F24:H24"/>
    <mergeCell ref="I24:K24"/>
    <mergeCell ref="L24:N24"/>
    <mergeCell ref="C26:E26"/>
    <mergeCell ref="F26:H26"/>
    <mergeCell ref="AI20:AI23"/>
    <mergeCell ref="AJ20:AJ23"/>
    <mergeCell ref="AK20:AK23"/>
    <mergeCell ref="AL20:AL23"/>
    <mergeCell ref="AM20:AM23"/>
    <mergeCell ref="AN20:AN23"/>
    <mergeCell ref="AO20:AO23"/>
    <mergeCell ref="AV20:AV23"/>
    <mergeCell ref="C21:E21"/>
    <mergeCell ref="F21:H21"/>
    <mergeCell ref="I21:K21"/>
    <mergeCell ref="L21:N21"/>
    <mergeCell ref="R21:T21"/>
    <mergeCell ref="U21:W21"/>
    <mergeCell ref="X21:Z21"/>
    <mergeCell ref="AA21:AC21"/>
    <mergeCell ref="C22:E22"/>
    <mergeCell ref="F22:H22"/>
    <mergeCell ref="I22:K22"/>
    <mergeCell ref="L22:N22"/>
    <mergeCell ref="R22:T22"/>
    <mergeCell ref="U22:W22"/>
    <mergeCell ref="AG20:AG23"/>
    <mergeCell ref="AH20:AH23"/>
    <mergeCell ref="AD21:AF21"/>
    <mergeCell ref="X22:Z22"/>
    <mergeCell ref="AA22:AC22"/>
    <mergeCell ref="AD22:AF22"/>
    <mergeCell ref="X20:Z20"/>
    <mergeCell ref="X17:Z17"/>
    <mergeCell ref="A16:A19"/>
    <mergeCell ref="B16:B19"/>
    <mergeCell ref="I16:K16"/>
    <mergeCell ref="AA20:AC20"/>
    <mergeCell ref="AD20:AF20"/>
    <mergeCell ref="AA18:AC18"/>
    <mergeCell ref="AD18:AF18"/>
    <mergeCell ref="U20:W20"/>
    <mergeCell ref="X18:Z18"/>
    <mergeCell ref="L16:N19"/>
    <mergeCell ref="A20:A23"/>
    <mergeCell ref="B20:B23"/>
    <mergeCell ref="C20:E20"/>
    <mergeCell ref="F20:H20"/>
    <mergeCell ref="I20:K20"/>
    <mergeCell ref="L20:N20"/>
    <mergeCell ref="O20:Q23"/>
    <mergeCell ref="R20:T20"/>
    <mergeCell ref="C16:E16"/>
    <mergeCell ref="F16:H16"/>
    <mergeCell ref="AA17:AC17"/>
    <mergeCell ref="AD17:AF17"/>
    <mergeCell ref="C18:E18"/>
    <mergeCell ref="F18:H18"/>
    <mergeCell ref="I18:K18"/>
    <mergeCell ref="O18:Q18"/>
    <mergeCell ref="R18:T18"/>
    <mergeCell ref="U18:W18"/>
    <mergeCell ref="O16:Q16"/>
    <mergeCell ref="R16:T16"/>
    <mergeCell ref="U16:W16"/>
    <mergeCell ref="X16:Z16"/>
    <mergeCell ref="AA16:AC16"/>
    <mergeCell ref="AD16:AF16"/>
    <mergeCell ref="AG16:AG19"/>
    <mergeCell ref="AH16:AH19"/>
    <mergeCell ref="AI16:AI19"/>
    <mergeCell ref="AJ16:AJ19"/>
    <mergeCell ref="AK16:AK19"/>
    <mergeCell ref="AL16:AL19"/>
    <mergeCell ref="AM16:AM19"/>
    <mergeCell ref="AN16:AN19"/>
    <mergeCell ref="AO16:AO19"/>
    <mergeCell ref="AV16:AV19"/>
    <mergeCell ref="C17:E17"/>
    <mergeCell ref="F17:H17"/>
    <mergeCell ref="I17:K17"/>
    <mergeCell ref="O17:Q17"/>
    <mergeCell ref="R17:T17"/>
    <mergeCell ref="U17:W17"/>
    <mergeCell ref="AI12:AI15"/>
    <mergeCell ref="AJ12:AJ15"/>
    <mergeCell ref="AK12:AK15"/>
    <mergeCell ref="AL12:AL15"/>
    <mergeCell ref="AM12:AM15"/>
    <mergeCell ref="AN12:AN15"/>
    <mergeCell ref="AO12:AO15"/>
    <mergeCell ref="AV12:AV15"/>
    <mergeCell ref="C13:E13"/>
    <mergeCell ref="F13:H13"/>
    <mergeCell ref="L13:N13"/>
    <mergeCell ref="O13:Q13"/>
    <mergeCell ref="R13:T13"/>
    <mergeCell ref="U13:W13"/>
    <mergeCell ref="X13:Z13"/>
    <mergeCell ref="AA13:AC13"/>
    <mergeCell ref="AD10:AF10"/>
    <mergeCell ref="C14:E14"/>
    <mergeCell ref="F14:H14"/>
    <mergeCell ref="L14:N14"/>
    <mergeCell ref="O14:Q14"/>
    <mergeCell ref="R14:T14"/>
    <mergeCell ref="U14:W14"/>
    <mergeCell ref="U12:W12"/>
    <mergeCell ref="X12:Z12"/>
    <mergeCell ref="AD12:AF12"/>
    <mergeCell ref="AG12:AG15"/>
    <mergeCell ref="AH12:AH15"/>
    <mergeCell ref="AD13:AF13"/>
    <mergeCell ref="X14:Z14"/>
    <mergeCell ref="AA14:AC14"/>
    <mergeCell ref="AD14:AF14"/>
    <mergeCell ref="X9:Z9"/>
    <mergeCell ref="A8:A11"/>
    <mergeCell ref="B8:B11"/>
    <mergeCell ref="I8:K8"/>
    <mergeCell ref="L8:N8"/>
    <mergeCell ref="AA12:AC12"/>
    <mergeCell ref="AA10:AC10"/>
    <mergeCell ref="X10:Z10"/>
    <mergeCell ref="A12:A15"/>
    <mergeCell ref="B12:B15"/>
    <mergeCell ref="C12:E12"/>
    <mergeCell ref="F12:H12"/>
    <mergeCell ref="I12:K15"/>
    <mergeCell ref="L12:N12"/>
    <mergeCell ref="O12:Q12"/>
    <mergeCell ref="R12:T12"/>
    <mergeCell ref="C8:E8"/>
    <mergeCell ref="F8:H11"/>
    <mergeCell ref="AA9:AC9"/>
    <mergeCell ref="AD9:AF9"/>
    <mergeCell ref="C10:E10"/>
    <mergeCell ref="I10:K10"/>
    <mergeCell ref="L10:N10"/>
    <mergeCell ref="O10:Q10"/>
    <mergeCell ref="R10:T10"/>
    <mergeCell ref="U10:W10"/>
    <mergeCell ref="O8:Q8"/>
    <mergeCell ref="R8:T8"/>
    <mergeCell ref="U8:W8"/>
    <mergeCell ref="X8:Z8"/>
    <mergeCell ref="AA8:AC8"/>
    <mergeCell ref="AD8:AF8"/>
    <mergeCell ref="AG8:AG11"/>
    <mergeCell ref="AH8:AH11"/>
    <mergeCell ref="AI8:AI11"/>
    <mergeCell ref="AJ8:AJ11"/>
    <mergeCell ref="AK8:AK11"/>
    <mergeCell ref="AL8:AL11"/>
    <mergeCell ref="AM8:AM11"/>
    <mergeCell ref="AN8:AN11"/>
    <mergeCell ref="AO8:AO11"/>
    <mergeCell ref="AV8:AV11"/>
    <mergeCell ref="C9:E9"/>
    <mergeCell ref="I9:K9"/>
    <mergeCell ref="L9:N9"/>
    <mergeCell ref="O9:Q9"/>
    <mergeCell ref="R9:T9"/>
    <mergeCell ref="U9:W9"/>
    <mergeCell ref="AJ4:AJ7"/>
    <mergeCell ref="AK4:AK7"/>
    <mergeCell ref="AL4:AL7"/>
    <mergeCell ref="AM4:AM7"/>
    <mergeCell ref="AN4:AN7"/>
    <mergeCell ref="AO4:AO7"/>
    <mergeCell ref="AV4:AV7"/>
    <mergeCell ref="F5:H5"/>
    <mergeCell ref="I5:K5"/>
    <mergeCell ref="L5:N5"/>
    <mergeCell ref="O5:Q5"/>
    <mergeCell ref="R5:T5"/>
    <mergeCell ref="U5:W5"/>
    <mergeCell ref="X5:Z5"/>
    <mergeCell ref="AA5:AC5"/>
    <mergeCell ref="AD5:AF5"/>
    <mergeCell ref="F6:H6"/>
    <mergeCell ref="I6:K6"/>
    <mergeCell ref="L6:N6"/>
    <mergeCell ref="O6:Q6"/>
    <mergeCell ref="R6:T6"/>
    <mergeCell ref="U6:W6"/>
    <mergeCell ref="AD3:AF3"/>
    <mergeCell ref="A4:A7"/>
    <mergeCell ref="B4:B7"/>
    <mergeCell ref="C4:E7"/>
    <mergeCell ref="F4:H4"/>
    <mergeCell ref="I4:K4"/>
    <mergeCell ref="L4:N4"/>
    <mergeCell ref="O4:Q4"/>
    <mergeCell ref="R4:T4"/>
    <mergeCell ref="U4:W4"/>
    <mergeCell ref="AD4:AF4"/>
    <mergeCell ref="AG4:AG7"/>
    <mergeCell ref="AH4:AH7"/>
    <mergeCell ref="AI4:AI7"/>
    <mergeCell ref="X6:Z6"/>
    <mergeCell ref="AA6:AC6"/>
    <mergeCell ref="AD6:AF6"/>
    <mergeCell ref="X4:Z4"/>
    <mergeCell ref="AA4:AC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s>
  <conditionalFormatting sqref="C4 C3:AF3 F20 F12 I16 I12 F16 F8 L16 I20 L20 R24 O20 U28 C12 C16 C20 C24 X32 AD40 AA36 C28 C32 C36 C40 C8 O24 L24 I24 F24 R28 O28 L28 I28 F28 U32 R32 O32 L32 I32 F32 X36 U36 R36 O36 L36 I36 F36 AA40 X40 U40 R40 O40 L40 I40 F40 C10 C14 F14 C18 F18 I18 C22 L22 I22 F22 F26 I26 L26 O26 C26 F30 I30 L30 O30 R30 C30 F34 I34 L34 O34 R34 U34 C34 F38 I38 L38 O38 R38 U38 X38 C38 F42 I42 L42 O42 R42 U42 X42 AA42 C42">
    <cfRule type="cellIs" priority="105" dxfId="791" operator="equal" stopIfTrue="1">
      <formula>0</formula>
    </cfRule>
  </conditionalFormatting>
  <conditionalFormatting sqref="C9">
    <cfRule type="cellIs" priority="96" dxfId="791" operator="equal" stopIfTrue="1">
      <formula>0</formula>
    </cfRule>
  </conditionalFormatting>
  <conditionalFormatting sqref="C13 F13">
    <cfRule type="cellIs" priority="95" dxfId="791" operator="equal" stopIfTrue="1">
      <formula>0</formula>
    </cfRule>
  </conditionalFormatting>
  <conditionalFormatting sqref="C17 F17 I17">
    <cfRule type="cellIs" priority="93" dxfId="791" operator="equal" stopIfTrue="1">
      <formula>0</formula>
    </cfRule>
  </conditionalFormatting>
  <conditionalFormatting sqref="C21 L21 I21 F21">
    <cfRule type="cellIs" priority="91" dxfId="791" operator="equal" stopIfTrue="1">
      <formula>0</formula>
    </cfRule>
  </conditionalFormatting>
  <conditionalFormatting sqref="F25 I25 L25 O25 C25">
    <cfRule type="cellIs" priority="89" dxfId="791" operator="equal" stopIfTrue="1">
      <formula>0</formula>
    </cfRule>
  </conditionalFormatting>
  <conditionalFormatting sqref="F29 I29 L29 O29 R29 C29">
    <cfRule type="cellIs" priority="87" dxfId="791" operator="equal" stopIfTrue="1">
      <formula>0</formula>
    </cfRule>
  </conditionalFormatting>
  <conditionalFormatting sqref="F33 I33 L33 O33 R33 U33 C33">
    <cfRule type="cellIs" priority="85" dxfId="791" operator="equal" stopIfTrue="1">
      <formula>0</formula>
    </cfRule>
  </conditionalFormatting>
  <conditionalFormatting sqref="F37 I37 L37 O37 R37 U37 X37 C37">
    <cfRule type="cellIs" priority="83" dxfId="791" operator="equal" stopIfTrue="1">
      <formula>0</formula>
    </cfRule>
  </conditionalFormatting>
  <conditionalFormatting sqref="F41 I41 L41 O41 R41 U41 X41 AA41 C41">
    <cfRule type="cellIs" priority="81" dxfId="791" operator="equal" stopIfTrue="1">
      <formula>0</formula>
    </cfRule>
  </conditionalFormatting>
  <conditionalFormatting sqref="L4 L6">
    <cfRule type="cellIs" priority="80" dxfId="791" operator="equal" stopIfTrue="1">
      <formula>0</formula>
    </cfRule>
  </conditionalFormatting>
  <conditionalFormatting sqref="L5">
    <cfRule type="cellIs" priority="79" dxfId="791" operator="equal" stopIfTrue="1">
      <formula>0</formula>
    </cfRule>
  </conditionalFormatting>
  <conditionalFormatting sqref="I4 I6">
    <cfRule type="cellIs" priority="78" dxfId="791" operator="equal" stopIfTrue="1">
      <formula>0</formula>
    </cfRule>
  </conditionalFormatting>
  <conditionalFormatting sqref="I5">
    <cfRule type="cellIs" priority="77" dxfId="791" operator="equal" stopIfTrue="1">
      <formula>0</formula>
    </cfRule>
  </conditionalFormatting>
  <conditionalFormatting sqref="O4 O6">
    <cfRule type="cellIs" priority="76" dxfId="791" operator="equal" stopIfTrue="1">
      <formula>0</formula>
    </cfRule>
  </conditionalFormatting>
  <conditionalFormatting sqref="O5">
    <cfRule type="cellIs" priority="75" dxfId="791" operator="equal" stopIfTrue="1">
      <formula>0</formula>
    </cfRule>
  </conditionalFormatting>
  <conditionalFormatting sqref="R4 U4 AD4 R6 U6 AD6">
    <cfRule type="cellIs" priority="74" dxfId="791" operator="equal" stopIfTrue="1">
      <formula>0</formula>
    </cfRule>
  </conditionalFormatting>
  <conditionalFormatting sqref="R5 U5">
    <cfRule type="cellIs" priority="73" dxfId="791" operator="equal" stopIfTrue="1">
      <formula>0</formula>
    </cfRule>
  </conditionalFormatting>
  <conditionalFormatting sqref="F4 F6">
    <cfRule type="cellIs" priority="72" dxfId="791" operator="equal" stopIfTrue="1">
      <formula>0</formula>
    </cfRule>
  </conditionalFormatting>
  <conditionalFormatting sqref="F5">
    <cfRule type="cellIs" priority="71" dxfId="791" operator="equal" stopIfTrue="1">
      <formula>0</formula>
    </cfRule>
  </conditionalFormatting>
  <conditionalFormatting sqref="AA4 AA6">
    <cfRule type="cellIs" priority="70" dxfId="791" operator="equal" stopIfTrue="1">
      <formula>0</formula>
    </cfRule>
  </conditionalFormatting>
  <conditionalFormatting sqref="AA5">
    <cfRule type="cellIs" priority="69" dxfId="791" operator="equal" stopIfTrue="1">
      <formula>0</formula>
    </cfRule>
  </conditionalFormatting>
  <conditionalFormatting sqref="AD5">
    <cfRule type="cellIs" priority="68" dxfId="791" operator="equal" stopIfTrue="1">
      <formula>0</formula>
    </cfRule>
  </conditionalFormatting>
  <conditionalFormatting sqref="X4 X6">
    <cfRule type="cellIs" priority="67" dxfId="791" operator="equal" stopIfTrue="1">
      <formula>0</formula>
    </cfRule>
  </conditionalFormatting>
  <conditionalFormatting sqref="X5">
    <cfRule type="cellIs" priority="66" dxfId="791" operator="equal" stopIfTrue="1">
      <formula>0</formula>
    </cfRule>
  </conditionalFormatting>
  <conditionalFormatting sqref="I8 I10">
    <cfRule type="cellIs" priority="65" dxfId="791" operator="equal" stopIfTrue="1">
      <formula>0</formula>
    </cfRule>
  </conditionalFormatting>
  <conditionalFormatting sqref="I9">
    <cfRule type="cellIs" priority="64" dxfId="791" operator="equal" stopIfTrue="1">
      <formula>0</formula>
    </cfRule>
  </conditionalFormatting>
  <conditionalFormatting sqref="X8 AA8 X10 AA10">
    <cfRule type="cellIs" priority="63" dxfId="791" operator="equal" stopIfTrue="1">
      <formula>0</formula>
    </cfRule>
  </conditionalFormatting>
  <conditionalFormatting sqref="X9 AA9">
    <cfRule type="cellIs" priority="62" dxfId="791" operator="equal" stopIfTrue="1">
      <formula>0</formula>
    </cfRule>
  </conditionalFormatting>
  <conditionalFormatting sqref="O8 O10">
    <cfRule type="cellIs" priority="61" dxfId="791" operator="equal" stopIfTrue="1">
      <formula>0</formula>
    </cfRule>
  </conditionalFormatting>
  <conditionalFormatting sqref="O9">
    <cfRule type="cellIs" priority="60" dxfId="791" operator="equal" stopIfTrue="1">
      <formula>0</formula>
    </cfRule>
  </conditionalFormatting>
  <conditionalFormatting sqref="AD8 AD10">
    <cfRule type="cellIs" priority="59" dxfId="791" operator="equal" stopIfTrue="1">
      <formula>0</formula>
    </cfRule>
  </conditionalFormatting>
  <conditionalFormatting sqref="AD9">
    <cfRule type="cellIs" priority="58" dxfId="791" operator="equal" stopIfTrue="1">
      <formula>0</formula>
    </cfRule>
  </conditionalFormatting>
  <conditionalFormatting sqref="U8 U10">
    <cfRule type="cellIs" priority="57" dxfId="791" operator="equal" stopIfTrue="1">
      <formula>0</formula>
    </cfRule>
  </conditionalFormatting>
  <conditionalFormatting sqref="U9">
    <cfRule type="cellIs" priority="56" dxfId="791" operator="equal" stopIfTrue="1">
      <formula>0</formula>
    </cfRule>
  </conditionalFormatting>
  <conditionalFormatting sqref="L8 L10">
    <cfRule type="cellIs" priority="55" dxfId="791" operator="equal" stopIfTrue="1">
      <formula>0</formula>
    </cfRule>
  </conditionalFormatting>
  <conditionalFormatting sqref="L9">
    <cfRule type="cellIs" priority="54" dxfId="791" operator="equal" stopIfTrue="1">
      <formula>0</formula>
    </cfRule>
  </conditionalFormatting>
  <conditionalFormatting sqref="R8 R10">
    <cfRule type="cellIs" priority="53" dxfId="791" operator="equal" stopIfTrue="1">
      <formula>0</formula>
    </cfRule>
  </conditionalFormatting>
  <conditionalFormatting sqref="R9">
    <cfRule type="cellIs" priority="52" dxfId="791" operator="equal" stopIfTrue="1">
      <formula>0</formula>
    </cfRule>
  </conditionalFormatting>
  <conditionalFormatting sqref="L12 L14">
    <cfRule type="cellIs" priority="51" dxfId="791" operator="equal" stopIfTrue="1">
      <formula>0</formula>
    </cfRule>
  </conditionalFormatting>
  <conditionalFormatting sqref="L13">
    <cfRule type="cellIs" priority="50" dxfId="791" operator="equal" stopIfTrue="1">
      <formula>0</formula>
    </cfRule>
  </conditionalFormatting>
  <conditionalFormatting sqref="O12 O14">
    <cfRule type="cellIs" priority="49" dxfId="791" operator="equal" stopIfTrue="1">
      <formula>0</formula>
    </cfRule>
  </conditionalFormatting>
  <conditionalFormatting sqref="O13">
    <cfRule type="cellIs" priority="48" dxfId="791" operator="equal" stopIfTrue="1">
      <formula>0</formula>
    </cfRule>
  </conditionalFormatting>
  <conditionalFormatting sqref="U12 U14">
    <cfRule type="cellIs" priority="47" dxfId="791" operator="equal" stopIfTrue="1">
      <formula>0</formula>
    </cfRule>
  </conditionalFormatting>
  <conditionalFormatting sqref="U13">
    <cfRule type="cellIs" priority="46" dxfId="791" operator="equal" stopIfTrue="1">
      <formula>0</formula>
    </cfRule>
  </conditionalFormatting>
  <conditionalFormatting sqref="AA12 AA14">
    <cfRule type="cellIs" priority="45" dxfId="791" operator="equal" stopIfTrue="1">
      <formula>0</formula>
    </cfRule>
  </conditionalFormatting>
  <conditionalFormatting sqref="AA13">
    <cfRule type="cellIs" priority="44" dxfId="791" operator="equal" stopIfTrue="1">
      <formula>0</formula>
    </cfRule>
  </conditionalFormatting>
  <conditionalFormatting sqref="R12">
    <cfRule type="cellIs" priority="43" dxfId="791" operator="equal" stopIfTrue="1">
      <formula>0</formula>
    </cfRule>
  </conditionalFormatting>
  <conditionalFormatting sqref="R14">
    <cfRule type="cellIs" priority="42" dxfId="791" operator="equal" stopIfTrue="1">
      <formula>0</formula>
    </cfRule>
  </conditionalFormatting>
  <conditionalFormatting sqref="R13">
    <cfRule type="cellIs" priority="41" dxfId="791" operator="equal" stopIfTrue="1">
      <formula>0</formula>
    </cfRule>
  </conditionalFormatting>
  <conditionalFormatting sqref="X12">
    <cfRule type="cellIs" priority="40" dxfId="791" operator="equal" stopIfTrue="1">
      <formula>0</formula>
    </cfRule>
  </conditionalFormatting>
  <conditionalFormatting sqref="X14">
    <cfRule type="cellIs" priority="39" dxfId="791" operator="equal" stopIfTrue="1">
      <formula>0</formula>
    </cfRule>
  </conditionalFormatting>
  <conditionalFormatting sqref="X13">
    <cfRule type="cellIs" priority="38" dxfId="791" operator="equal" stopIfTrue="1">
      <formula>0</formula>
    </cfRule>
  </conditionalFormatting>
  <conditionalFormatting sqref="AD12 AD14">
    <cfRule type="cellIs" priority="37" dxfId="791" operator="equal" stopIfTrue="1">
      <formula>0</formula>
    </cfRule>
  </conditionalFormatting>
  <conditionalFormatting sqref="AD13">
    <cfRule type="cellIs" priority="36" dxfId="791" operator="equal" stopIfTrue="1">
      <formula>0</formula>
    </cfRule>
  </conditionalFormatting>
  <conditionalFormatting sqref="O16 O18">
    <cfRule type="cellIs" priority="35" dxfId="791" operator="equal" stopIfTrue="1">
      <formula>0</formula>
    </cfRule>
  </conditionalFormatting>
  <conditionalFormatting sqref="O17">
    <cfRule type="cellIs" priority="34" dxfId="791" operator="equal" stopIfTrue="1">
      <formula>0</formula>
    </cfRule>
  </conditionalFormatting>
  <conditionalFormatting sqref="R16 U16 X16 AD16 R18 U18 X18 AD18">
    <cfRule type="cellIs" priority="33" dxfId="791" operator="equal" stopIfTrue="1">
      <formula>0</formula>
    </cfRule>
  </conditionalFormatting>
  <conditionalFormatting sqref="U17 X17 AD17">
    <cfRule type="cellIs" priority="32" dxfId="791" operator="equal" stopIfTrue="1">
      <formula>0</formula>
    </cfRule>
  </conditionalFormatting>
  <conditionalFormatting sqref="R17">
    <cfRule type="cellIs" priority="31" dxfId="791" operator="equal" stopIfTrue="1">
      <formula>0</formula>
    </cfRule>
  </conditionalFormatting>
  <conditionalFormatting sqref="AA16 AA18">
    <cfRule type="cellIs" priority="30" dxfId="791" operator="equal" stopIfTrue="1">
      <formula>0</formula>
    </cfRule>
  </conditionalFormatting>
  <conditionalFormatting sqref="AA17">
    <cfRule type="cellIs" priority="29" dxfId="791" operator="equal" stopIfTrue="1">
      <formula>0</formula>
    </cfRule>
  </conditionalFormatting>
  <conditionalFormatting sqref="R20 U20 AA20 R22 U22 X22 AA22">
    <cfRule type="cellIs" priority="28" dxfId="791" operator="equal" stopIfTrue="1">
      <formula>0</formula>
    </cfRule>
  </conditionalFormatting>
  <conditionalFormatting sqref="R21 U21 AA21">
    <cfRule type="cellIs" priority="27" dxfId="791" operator="equal" stopIfTrue="1">
      <formula>0</formula>
    </cfRule>
  </conditionalFormatting>
  <conditionalFormatting sqref="AD20 AD22">
    <cfRule type="cellIs" priority="26" dxfId="791" operator="equal" stopIfTrue="1">
      <formula>0</formula>
    </cfRule>
  </conditionalFormatting>
  <conditionalFormatting sqref="AD21">
    <cfRule type="cellIs" priority="25" dxfId="791" operator="equal" stopIfTrue="1">
      <formula>0</formula>
    </cfRule>
  </conditionalFormatting>
  <conditionalFormatting sqref="X20">
    <cfRule type="cellIs" priority="24" dxfId="791" operator="equal" stopIfTrue="1">
      <formula>0</formula>
    </cfRule>
  </conditionalFormatting>
  <conditionalFormatting sqref="X21">
    <cfRule type="cellIs" priority="23" dxfId="791" operator="equal" stopIfTrue="1">
      <formula>0</formula>
    </cfRule>
  </conditionalFormatting>
  <conditionalFormatting sqref="U24 U26">
    <cfRule type="cellIs" priority="22" dxfId="791" operator="equal" stopIfTrue="1">
      <formula>0</formula>
    </cfRule>
  </conditionalFormatting>
  <conditionalFormatting sqref="U25">
    <cfRule type="cellIs" priority="21" dxfId="791" operator="equal" stopIfTrue="1">
      <formula>0</formula>
    </cfRule>
  </conditionalFormatting>
  <conditionalFormatting sqref="AD24 AD26">
    <cfRule type="cellIs" priority="20" dxfId="791" operator="equal" stopIfTrue="1">
      <formula>0</formula>
    </cfRule>
  </conditionalFormatting>
  <conditionalFormatting sqref="AA24 AA26">
    <cfRule type="cellIs" priority="19" dxfId="791" operator="equal" stopIfTrue="1">
      <formula>0</formula>
    </cfRule>
  </conditionalFormatting>
  <conditionalFormatting sqref="X24">
    <cfRule type="cellIs" priority="18" dxfId="791" operator="equal" stopIfTrue="1">
      <formula>0</formula>
    </cfRule>
  </conditionalFormatting>
  <conditionalFormatting sqref="X26">
    <cfRule type="cellIs" priority="17" dxfId="791" operator="equal" stopIfTrue="1">
      <formula>0</formula>
    </cfRule>
  </conditionalFormatting>
  <conditionalFormatting sqref="X25">
    <cfRule type="cellIs" priority="16" dxfId="791" operator="equal" stopIfTrue="1">
      <formula>0</formula>
    </cfRule>
  </conditionalFormatting>
  <conditionalFormatting sqref="AD25">
    <cfRule type="cellIs" priority="15" dxfId="791" operator="equal" stopIfTrue="1">
      <formula>0</formula>
    </cfRule>
  </conditionalFormatting>
  <conditionalFormatting sqref="AA25">
    <cfRule type="cellIs" priority="14" dxfId="791" operator="equal" stopIfTrue="1">
      <formula>0</formula>
    </cfRule>
  </conditionalFormatting>
  <conditionalFormatting sqref="AA28 AA30">
    <cfRule type="cellIs" priority="13" dxfId="791" operator="equal" stopIfTrue="1">
      <formula>0</formula>
    </cfRule>
  </conditionalFormatting>
  <conditionalFormatting sqref="AA29">
    <cfRule type="cellIs" priority="12" dxfId="791" operator="equal" stopIfTrue="1">
      <formula>0</formula>
    </cfRule>
  </conditionalFormatting>
  <conditionalFormatting sqref="AD28 AD30">
    <cfRule type="cellIs" priority="11" dxfId="791" operator="equal" stopIfTrue="1">
      <formula>0</formula>
    </cfRule>
  </conditionalFormatting>
  <conditionalFormatting sqref="AD29">
    <cfRule type="cellIs" priority="10" dxfId="791" operator="equal" stopIfTrue="1">
      <formula>0</formula>
    </cfRule>
  </conditionalFormatting>
  <conditionalFormatting sqref="X28 X30">
    <cfRule type="cellIs" priority="9" dxfId="791" operator="equal" stopIfTrue="1">
      <formula>0</formula>
    </cfRule>
  </conditionalFormatting>
  <conditionalFormatting sqref="X29">
    <cfRule type="cellIs" priority="8" dxfId="791" operator="equal" stopIfTrue="1">
      <formula>0</formula>
    </cfRule>
  </conditionalFormatting>
  <conditionalFormatting sqref="AA32">
    <cfRule type="cellIs" priority="7" dxfId="791" operator="equal" stopIfTrue="1">
      <formula>0</formula>
    </cfRule>
  </conditionalFormatting>
  <conditionalFormatting sqref="AA33">
    <cfRule type="cellIs" priority="6" dxfId="791" operator="equal" stopIfTrue="1">
      <formula>0</formula>
    </cfRule>
  </conditionalFormatting>
  <conditionalFormatting sqref="AD32 AD34">
    <cfRule type="cellIs" priority="5" dxfId="791" operator="equal" stopIfTrue="1">
      <formula>0</formula>
    </cfRule>
  </conditionalFormatting>
  <conditionalFormatting sqref="AD33">
    <cfRule type="cellIs" priority="4" dxfId="791" operator="equal" stopIfTrue="1">
      <formula>0</formula>
    </cfRule>
  </conditionalFormatting>
  <conditionalFormatting sqref="AA34">
    <cfRule type="cellIs" priority="3" dxfId="791" operator="equal" stopIfTrue="1">
      <formula>0</formula>
    </cfRule>
  </conditionalFormatting>
  <conditionalFormatting sqref="AD36 AD38">
    <cfRule type="cellIs" priority="2" dxfId="791" operator="equal" stopIfTrue="1">
      <formula>0</formula>
    </cfRule>
  </conditionalFormatting>
  <conditionalFormatting sqref="AD37">
    <cfRule type="cellIs" priority="1" dxfId="791" operator="equal" stopIfTrue="1">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W105"/>
  <sheetViews>
    <sheetView zoomScale="70" zoomScaleNormal="70" zoomScalePageLayoutView="0" workbookViewId="0" topLeftCell="A1">
      <selection activeCell="H83" sqref="H83"/>
    </sheetView>
  </sheetViews>
  <sheetFormatPr defaultColWidth="8.8515625" defaultRowHeight="15"/>
  <cols>
    <col min="1" max="1" width="6.57421875" style="34" bestFit="1" customWidth="1"/>
    <col min="2" max="2" width="10.140625" style="34" customWidth="1"/>
    <col min="3" max="3" width="4.8515625" style="164" customWidth="1"/>
    <col min="4" max="4" width="14.421875" style="34" customWidth="1"/>
    <col min="5" max="5" width="15.140625" style="34" bestFit="1" customWidth="1"/>
    <col min="6" max="6" width="10.140625" style="34" customWidth="1"/>
    <col min="7" max="7" width="12.421875" style="164" customWidth="1"/>
    <col min="8" max="8" width="5.00390625" style="164" customWidth="1"/>
    <col min="9" max="9" width="4.8515625" style="164" customWidth="1"/>
    <col min="10" max="10" width="5.00390625" style="164" customWidth="1"/>
    <col min="11" max="11" width="13.140625" style="164" customWidth="1"/>
    <col min="12" max="12" width="11.421875" style="34" customWidth="1"/>
    <col min="13" max="13" width="11.57421875" style="34" customWidth="1"/>
    <col min="14" max="14" width="41.140625" style="34" customWidth="1"/>
    <col min="15" max="16384" width="8.8515625" style="34" customWidth="1"/>
  </cols>
  <sheetData>
    <row r="1" spans="1:15" ht="30" customHeight="1">
      <c r="A1" s="165"/>
      <c r="B1" s="658" t="s">
        <v>37</v>
      </c>
      <c r="C1" s="658"/>
      <c r="D1" s="658"/>
      <c r="E1" s="658" t="s">
        <v>38</v>
      </c>
      <c r="F1" s="658"/>
      <c r="G1" s="658"/>
      <c r="H1" s="658"/>
      <c r="I1" s="658"/>
      <c r="J1" s="658" t="s">
        <v>459</v>
      </c>
      <c r="K1" s="658"/>
      <c r="L1" s="658"/>
      <c r="M1" s="658"/>
      <c r="N1" s="32">
        <f ca="1">TODAY()</f>
        <v>43027</v>
      </c>
      <c r="O1" s="33" t="s">
        <v>40</v>
      </c>
    </row>
    <row r="2" spans="1:15" ht="24.75" customHeight="1" thickBot="1">
      <c r="A2" s="507"/>
      <c r="B2" s="156" t="s">
        <v>41</v>
      </c>
      <c r="C2" s="156" t="s">
        <v>42</v>
      </c>
      <c r="D2" s="156" t="s">
        <v>43</v>
      </c>
      <c r="E2" s="156" t="s">
        <v>44</v>
      </c>
      <c r="F2" s="156" t="s">
        <v>45</v>
      </c>
      <c r="G2" s="951" t="s">
        <v>46</v>
      </c>
      <c r="H2" s="951"/>
      <c r="I2" s="951"/>
      <c r="J2" s="951"/>
      <c r="K2" s="951"/>
      <c r="L2" s="156" t="s">
        <v>47</v>
      </c>
      <c r="M2" s="156" t="s">
        <v>48</v>
      </c>
      <c r="N2" s="951" t="s">
        <v>49</v>
      </c>
      <c r="O2" s="951"/>
    </row>
    <row r="3" spans="1:15" ht="24.75" customHeight="1">
      <c r="A3" s="367">
        <v>1</v>
      </c>
      <c r="B3" s="952">
        <v>42924</v>
      </c>
      <c r="C3" s="955" t="s">
        <v>352</v>
      </c>
      <c r="D3" s="958" t="s">
        <v>460</v>
      </c>
      <c r="E3" s="961" t="s">
        <v>461</v>
      </c>
      <c r="F3" s="508">
        <v>0.3958333333333333</v>
      </c>
      <c r="G3" s="509" t="s">
        <v>462</v>
      </c>
      <c r="H3" s="509"/>
      <c r="I3" s="509" t="s">
        <v>463</v>
      </c>
      <c r="J3" s="509"/>
      <c r="K3" s="509" t="s">
        <v>464</v>
      </c>
      <c r="L3" s="509" t="s">
        <v>465</v>
      </c>
      <c r="M3" s="509" t="s">
        <v>380</v>
      </c>
      <c r="N3" s="964" t="s">
        <v>466</v>
      </c>
      <c r="O3" s="964"/>
    </row>
    <row r="4" spans="1:15" ht="24.75" customHeight="1">
      <c r="A4" s="318">
        <f>A3+1</f>
        <v>2</v>
      </c>
      <c r="B4" s="953"/>
      <c r="C4" s="956"/>
      <c r="D4" s="959"/>
      <c r="E4" s="962"/>
      <c r="F4" s="510">
        <v>0.4305555555555556</v>
      </c>
      <c r="G4" s="511" t="s">
        <v>467</v>
      </c>
      <c r="H4" s="511"/>
      <c r="I4" s="511" t="s">
        <v>463</v>
      </c>
      <c r="J4" s="511"/>
      <c r="K4" s="511" t="s">
        <v>411</v>
      </c>
      <c r="L4" s="511" t="s">
        <v>462</v>
      </c>
      <c r="M4" s="511" t="s">
        <v>468</v>
      </c>
      <c r="N4" s="964" t="s">
        <v>469</v>
      </c>
      <c r="O4" s="964"/>
    </row>
    <row r="5" spans="1:15" ht="24.75" customHeight="1">
      <c r="A5" s="318">
        <f aca="true" t="shared" si="0" ref="A5:A68">A4+1</f>
        <v>3</v>
      </c>
      <c r="B5" s="953"/>
      <c r="C5" s="956"/>
      <c r="D5" s="959"/>
      <c r="E5" s="962"/>
      <c r="F5" s="508">
        <v>0.46527777777777773</v>
      </c>
      <c r="G5" s="509" t="s">
        <v>462</v>
      </c>
      <c r="H5" s="509"/>
      <c r="I5" s="509" t="s">
        <v>54</v>
      </c>
      <c r="J5" s="509"/>
      <c r="K5" s="509" t="s">
        <v>470</v>
      </c>
      <c r="L5" s="509" t="s">
        <v>380</v>
      </c>
      <c r="M5" s="509" t="s">
        <v>377</v>
      </c>
      <c r="N5" s="964" t="s">
        <v>471</v>
      </c>
      <c r="O5" s="964"/>
    </row>
    <row r="6" spans="1:15" ht="24.75" customHeight="1">
      <c r="A6" s="318">
        <f t="shared" si="0"/>
        <v>4</v>
      </c>
      <c r="B6" s="953"/>
      <c r="C6" s="956"/>
      <c r="D6" s="959"/>
      <c r="E6" s="962"/>
      <c r="F6" s="510">
        <v>0.5</v>
      </c>
      <c r="G6" s="511" t="s">
        <v>411</v>
      </c>
      <c r="H6" s="511" t="s">
        <v>472</v>
      </c>
      <c r="I6" s="511" t="s">
        <v>383</v>
      </c>
      <c r="J6" s="511" t="s">
        <v>472</v>
      </c>
      <c r="K6" s="511" t="s">
        <v>377</v>
      </c>
      <c r="L6" s="511" t="s">
        <v>470</v>
      </c>
      <c r="M6" s="511" t="s">
        <v>462</v>
      </c>
      <c r="N6" s="964" t="s">
        <v>473</v>
      </c>
      <c r="O6" s="964"/>
    </row>
    <row r="7" spans="1:15" ht="24.75" customHeight="1">
      <c r="A7" s="318">
        <f t="shared" si="0"/>
        <v>5</v>
      </c>
      <c r="B7" s="953"/>
      <c r="C7" s="956"/>
      <c r="D7" s="959"/>
      <c r="E7" s="962"/>
      <c r="F7" s="508">
        <v>0.5347222222222222</v>
      </c>
      <c r="G7" s="509" t="s">
        <v>474</v>
      </c>
      <c r="H7" s="509"/>
      <c r="I7" s="509" t="s">
        <v>59</v>
      </c>
      <c r="J7" s="509"/>
      <c r="K7" s="509" t="s">
        <v>470</v>
      </c>
      <c r="L7" s="509" t="s">
        <v>377</v>
      </c>
      <c r="M7" s="509" t="s">
        <v>443</v>
      </c>
      <c r="N7" s="964"/>
      <c r="O7" s="964"/>
    </row>
    <row r="8" spans="1:15" ht="24.75" customHeight="1" thickBot="1">
      <c r="A8" s="327">
        <f t="shared" si="0"/>
        <v>6</v>
      </c>
      <c r="B8" s="954"/>
      <c r="C8" s="957"/>
      <c r="D8" s="960"/>
      <c r="E8" s="963"/>
      <c r="F8" s="510">
        <v>0.5694444444444444</v>
      </c>
      <c r="G8" s="511" t="s">
        <v>377</v>
      </c>
      <c r="H8" s="511"/>
      <c r="I8" s="511" t="s">
        <v>383</v>
      </c>
      <c r="J8" s="511"/>
      <c r="K8" s="511" t="s">
        <v>475</v>
      </c>
      <c r="L8" s="511" t="s">
        <v>476</v>
      </c>
      <c r="M8" s="511" t="s">
        <v>470</v>
      </c>
      <c r="N8" s="964" t="s">
        <v>477</v>
      </c>
      <c r="O8" s="964"/>
    </row>
    <row r="9" spans="1:15" ht="24.75" customHeight="1">
      <c r="A9" s="367">
        <f t="shared" si="0"/>
        <v>7</v>
      </c>
      <c r="B9" s="952">
        <v>42932</v>
      </c>
      <c r="C9" s="955" t="s">
        <v>368</v>
      </c>
      <c r="D9" s="965" t="s">
        <v>478</v>
      </c>
      <c r="E9" s="965" t="s">
        <v>479</v>
      </c>
      <c r="F9" s="512">
        <v>0.5208333333333334</v>
      </c>
      <c r="G9" s="513" t="s">
        <v>480</v>
      </c>
      <c r="H9" s="513"/>
      <c r="I9" s="513" t="s">
        <v>59</v>
      </c>
      <c r="J9" s="513"/>
      <c r="K9" s="513" t="s">
        <v>481</v>
      </c>
      <c r="L9" s="513" t="s">
        <v>482</v>
      </c>
      <c r="M9" s="513" t="s">
        <v>476</v>
      </c>
      <c r="N9" s="782"/>
      <c r="O9" s="783"/>
    </row>
    <row r="10" spans="1:15" ht="24.75" customHeight="1">
      <c r="A10" s="318">
        <f t="shared" si="0"/>
        <v>8</v>
      </c>
      <c r="B10" s="953"/>
      <c r="C10" s="956"/>
      <c r="D10" s="966"/>
      <c r="E10" s="966"/>
      <c r="F10" s="512">
        <v>0.5555555555555556</v>
      </c>
      <c r="G10" s="513" t="s">
        <v>482</v>
      </c>
      <c r="H10" s="513"/>
      <c r="I10" s="513" t="s">
        <v>383</v>
      </c>
      <c r="J10" s="513"/>
      <c r="K10" s="513" t="s">
        <v>483</v>
      </c>
      <c r="L10" s="513" t="s">
        <v>484</v>
      </c>
      <c r="M10" s="513" t="s">
        <v>481</v>
      </c>
      <c r="N10" s="782"/>
      <c r="O10" s="783"/>
    </row>
    <row r="11" spans="1:15" ht="24.75" customHeight="1">
      <c r="A11" s="318">
        <f t="shared" si="0"/>
        <v>9</v>
      </c>
      <c r="B11" s="953"/>
      <c r="C11" s="956"/>
      <c r="D11" s="966"/>
      <c r="E11" s="966"/>
      <c r="F11" s="512">
        <v>0.5902777777777778</v>
      </c>
      <c r="G11" s="513" t="s">
        <v>482</v>
      </c>
      <c r="H11" s="513"/>
      <c r="I11" s="513" t="s">
        <v>95</v>
      </c>
      <c r="J11" s="513"/>
      <c r="K11" s="513" t="s">
        <v>481</v>
      </c>
      <c r="L11" s="513" t="s">
        <v>485</v>
      </c>
      <c r="M11" s="513" t="s">
        <v>486</v>
      </c>
      <c r="N11" s="782"/>
      <c r="O11" s="783"/>
    </row>
    <row r="12" spans="1:15" ht="24.75" customHeight="1">
      <c r="A12" s="318">
        <f t="shared" si="0"/>
        <v>10</v>
      </c>
      <c r="B12" s="954"/>
      <c r="C12" s="957"/>
      <c r="D12" s="967"/>
      <c r="E12" s="967"/>
      <c r="F12" s="512">
        <v>0.625</v>
      </c>
      <c r="G12" s="513" t="s">
        <v>487</v>
      </c>
      <c r="H12" s="513"/>
      <c r="I12" s="513" t="s">
        <v>59</v>
      </c>
      <c r="J12" s="513"/>
      <c r="K12" s="513" t="s">
        <v>488</v>
      </c>
      <c r="L12" s="513" t="s">
        <v>481</v>
      </c>
      <c r="M12" s="513" t="s">
        <v>482</v>
      </c>
      <c r="N12" s="782"/>
      <c r="O12" s="783"/>
    </row>
    <row r="13" spans="1:15" ht="24.75" customHeight="1" thickBot="1">
      <c r="A13" s="327">
        <f t="shared" si="0"/>
        <v>11</v>
      </c>
      <c r="B13" s="952">
        <v>42933</v>
      </c>
      <c r="C13" s="955" t="s">
        <v>489</v>
      </c>
      <c r="D13" s="965" t="s">
        <v>478</v>
      </c>
      <c r="E13" s="965" t="s">
        <v>490</v>
      </c>
      <c r="F13" s="514">
        <v>0.5625</v>
      </c>
      <c r="G13" s="515" t="s">
        <v>491</v>
      </c>
      <c r="H13" s="515"/>
      <c r="I13" s="515" t="s">
        <v>191</v>
      </c>
      <c r="J13" s="515"/>
      <c r="K13" s="515" t="s">
        <v>492</v>
      </c>
      <c r="L13" s="515" t="s">
        <v>493</v>
      </c>
      <c r="M13" s="515"/>
      <c r="N13" s="782"/>
      <c r="O13" s="783"/>
    </row>
    <row r="14" spans="1:15" ht="24.75" customHeight="1">
      <c r="A14" s="367">
        <f t="shared" si="0"/>
        <v>12</v>
      </c>
      <c r="B14" s="953"/>
      <c r="C14" s="956"/>
      <c r="D14" s="966"/>
      <c r="E14" s="966"/>
      <c r="F14" s="514">
        <v>0.5972222222222222</v>
      </c>
      <c r="G14" s="515" t="s">
        <v>491</v>
      </c>
      <c r="H14" s="515"/>
      <c r="I14" s="515" t="s">
        <v>59</v>
      </c>
      <c r="J14" s="515"/>
      <c r="K14" s="515" t="s">
        <v>480</v>
      </c>
      <c r="L14" s="515" t="s">
        <v>492</v>
      </c>
      <c r="M14" s="515"/>
      <c r="N14" s="782" t="s">
        <v>494</v>
      </c>
      <c r="O14" s="783"/>
    </row>
    <row r="15" spans="1:15" ht="24.75" customHeight="1">
      <c r="A15" s="318">
        <f t="shared" si="0"/>
        <v>13</v>
      </c>
      <c r="B15" s="954"/>
      <c r="C15" s="957"/>
      <c r="D15" s="967"/>
      <c r="E15" s="967"/>
      <c r="F15" s="514">
        <v>0.6319444444444444</v>
      </c>
      <c r="G15" s="515" t="s">
        <v>495</v>
      </c>
      <c r="H15" s="515"/>
      <c r="I15" s="515" t="s">
        <v>385</v>
      </c>
      <c r="J15" s="515"/>
      <c r="K15" s="515" t="s">
        <v>492</v>
      </c>
      <c r="L15" s="515" t="s">
        <v>491</v>
      </c>
      <c r="M15" s="515"/>
      <c r="N15" s="782" t="s">
        <v>494</v>
      </c>
      <c r="O15" s="783"/>
    </row>
    <row r="16" spans="1:15" ht="24.75" customHeight="1">
      <c r="A16" s="318">
        <f t="shared" si="0"/>
        <v>14</v>
      </c>
      <c r="B16" s="952">
        <v>42938</v>
      </c>
      <c r="C16" s="955" t="s">
        <v>352</v>
      </c>
      <c r="D16" s="968" t="s">
        <v>496</v>
      </c>
      <c r="E16" s="965" t="s">
        <v>497</v>
      </c>
      <c r="F16" s="516">
        <v>0.5625</v>
      </c>
      <c r="G16" s="517" t="s">
        <v>497</v>
      </c>
      <c r="H16" s="517"/>
      <c r="I16" s="517" t="s">
        <v>191</v>
      </c>
      <c r="J16" s="517"/>
      <c r="K16" s="517" t="s">
        <v>480</v>
      </c>
      <c r="L16" s="517" t="s">
        <v>498</v>
      </c>
      <c r="M16" s="517"/>
      <c r="N16" s="782"/>
      <c r="O16" s="783"/>
    </row>
    <row r="17" spans="1:15" ht="24.75" customHeight="1">
      <c r="A17" s="318">
        <f t="shared" si="0"/>
        <v>15</v>
      </c>
      <c r="B17" s="953"/>
      <c r="C17" s="956"/>
      <c r="D17" s="969"/>
      <c r="E17" s="966"/>
      <c r="F17" s="516">
        <v>0.5972222222222222</v>
      </c>
      <c r="G17" s="517" t="s">
        <v>498</v>
      </c>
      <c r="H17" s="517"/>
      <c r="I17" s="517" t="s">
        <v>242</v>
      </c>
      <c r="J17" s="517"/>
      <c r="K17" s="517" t="s">
        <v>493</v>
      </c>
      <c r="L17" s="517" t="s">
        <v>497</v>
      </c>
      <c r="M17" s="517"/>
      <c r="N17" s="782"/>
      <c r="O17" s="783"/>
    </row>
    <row r="18" spans="1:15" ht="24.75" customHeight="1" thickBot="1">
      <c r="A18" s="327">
        <f t="shared" si="0"/>
        <v>16</v>
      </c>
      <c r="B18" s="954"/>
      <c r="C18" s="957"/>
      <c r="D18" s="970"/>
      <c r="E18" s="967"/>
      <c r="F18" s="516">
        <v>0.6319444444444444</v>
      </c>
      <c r="G18" s="517" t="s">
        <v>497</v>
      </c>
      <c r="H18" s="517"/>
      <c r="I18" s="517" t="s">
        <v>63</v>
      </c>
      <c r="J18" s="517"/>
      <c r="K18" s="517" t="s">
        <v>498</v>
      </c>
      <c r="L18" s="517" t="s">
        <v>480</v>
      </c>
      <c r="M18" s="517"/>
      <c r="N18" s="782"/>
      <c r="O18" s="783"/>
    </row>
    <row r="19" spans="1:15" ht="24.75" customHeight="1">
      <c r="A19" s="518">
        <f t="shared" si="0"/>
        <v>17</v>
      </c>
      <c r="B19" s="952">
        <v>42945</v>
      </c>
      <c r="C19" s="955" t="s">
        <v>352</v>
      </c>
      <c r="D19" s="965" t="s">
        <v>499</v>
      </c>
      <c r="E19" s="965" t="s">
        <v>500</v>
      </c>
      <c r="F19" s="519">
        <v>0.5833333333333334</v>
      </c>
      <c r="G19" s="520" t="s">
        <v>483</v>
      </c>
      <c r="H19" s="520"/>
      <c r="I19" s="520" t="s">
        <v>254</v>
      </c>
      <c r="J19" s="520"/>
      <c r="K19" s="520" t="s">
        <v>501</v>
      </c>
      <c r="L19" s="521" t="s">
        <v>482</v>
      </c>
      <c r="M19" s="520"/>
      <c r="N19" s="782"/>
      <c r="O19" s="783"/>
    </row>
    <row r="20" spans="1:15" ht="24.75" customHeight="1">
      <c r="A20" s="170">
        <f t="shared" si="0"/>
        <v>18</v>
      </c>
      <c r="B20" s="953"/>
      <c r="C20" s="956"/>
      <c r="D20" s="966"/>
      <c r="E20" s="966"/>
      <c r="F20" s="519">
        <v>0.6319444444444444</v>
      </c>
      <c r="G20" s="521" t="s">
        <v>482</v>
      </c>
      <c r="H20" s="520"/>
      <c r="I20" s="520" t="s">
        <v>191</v>
      </c>
      <c r="J20" s="520"/>
      <c r="K20" s="520" t="s">
        <v>501</v>
      </c>
      <c r="L20" s="520" t="s">
        <v>502</v>
      </c>
      <c r="M20" s="520"/>
      <c r="N20" s="782"/>
      <c r="O20" s="783"/>
    </row>
    <row r="21" spans="1:15" ht="24.75" customHeight="1">
      <c r="A21" s="170">
        <f t="shared" si="0"/>
        <v>19</v>
      </c>
      <c r="B21" s="953"/>
      <c r="C21" s="956"/>
      <c r="D21" s="966"/>
      <c r="E21" s="966"/>
      <c r="F21" s="519">
        <v>0.6805555555555555</v>
      </c>
      <c r="G21" s="521" t="s">
        <v>482</v>
      </c>
      <c r="H21" s="520"/>
      <c r="I21" s="520" t="s">
        <v>95</v>
      </c>
      <c r="J21" s="520"/>
      <c r="K21" s="520" t="s">
        <v>503</v>
      </c>
      <c r="L21" s="520" t="s">
        <v>501</v>
      </c>
      <c r="M21" s="520"/>
      <c r="N21" s="782" t="s">
        <v>494</v>
      </c>
      <c r="O21" s="783"/>
    </row>
    <row r="22" spans="1:15" ht="24.75" customHeight="1">
      <c r="A22" s="170">
        <f t="shared" si="0"/>
        <v>20</v>
      </c>
      <c r="B22" s="952">
        <v>42946</v>
      </c>
      <c r="C22" s="955" t="s">
        <v>352</v>
      </c>
      <c r="D22" s="968" t="s">
        <v>496</v>
      </c>
      <c r="E22" s="965" t="s">
        <v>504</v>
      </c>
      <c r="F22" s="522">
        <v>0.5625</v>
      </c>
      <c r="G22" s="523" t="s">
        <v>504</v>
      </c>
      <c r="H22" s="523"/>
      <c r="I22" s="523" t="s">
        <v>59</v>
      </c>
      <c r="J22" s="523"/>
      <c r="K22" s="523" t="s">
        <v>481</v>
      </c>
      <c r="L22" s="523" t="s">
        <v>498</v>
      </c>
      <c r="M22" s="523"/>
      <c r="N22" s="782"/>
      <c r="O22" s="783"/>
    </row>
    <row r="23" spans="1:15" ht="24.75" customHeight="1">
      <c r="A23" s="170">
        <f t="shared" si="0"/>
        <v>21</v>
      </c>
      <c r="B23" s="953"/>
      <c r="C23" s="956"/>
      <c r="D23" s="969"/>
      <c r="E23" s="966"/>
      <c r="F23" s="522">
        <v>0.5972222222222222</v>
      </c>
      <c r="G23" s="523" t="s">
        <v>498</v>
      </c>
      <c r="H23" s="524"/>
      <c r="I23" s="523" t="s">
        <v>505</v>
      </c>
      <c r="J23" s="524"/>
      <c r="K23" s="523" t="s">
        <v>481</v>
      </c>
      <c r="L23" s="523" t="s">
        <v>504</v>
      </c>
      <c r="M23" s="524"/>
      <c r="N23" s="782"/>
      <c r="O23" s="783"/>
    </row>
    <row r="24" spans="1:15" ht="24.75" customHeight="1">
      <c r="A24" s="170">
        <f t="shared" si="0"/>
        <v>22</v>
      </c>
      <c r="B24" s="953"/>
      <c r="C24" s="957"/>
      <c r="D24" s="970"/>
      <c r="E24" s="967"/>
      <c r="F24" s="522">
        <v>0.6319444444444444</v>
      </c>
      <c r="G24" s="523" t="s">
        <v>504</v>
      </c>
      <c r="H24" s="524"/>
      <c r="I24" s="523" t="s">
        <v>191</v>
      </c>
      <c r="J24" s="524"/>
      <c r="K24" s="523" t="s">
        <v>498</v>
      </c>
      <c r="L24" s="523" t="s">
        <v>481</v>
      </c>
      <c r="M24" s="524"/>
      <c r="N24" s="782"/>
      <c r="O24" s="783"/>
    </row>
    <row r="25" spans="1:15" ht="24.75" customHeight="1">
      <c r="A25" s="170">
        <f t="shared" si="0"/>
        <v>23</v>
      </c>
      <c r="B25" s="952">
        <v>42967</v>
      </c>
      <c r="C25" s="955" t="s">
        <v>368</v>
      </c>
      <c r="D25" s="968" t="s">
        <v>496</v>
      </c>
      <c r="E25" s="965" t="s">
        <v>506</v>
      </c>
      <c r="F25" s="525">
        <v>0.5625</v>
      </c>
      <c r="G25" s="526" t="s">
        <v>506</v>
      </c>
      <c r="H25" s="526"/>
      <c r="I25" s="526" t="s">
        <v>505</v>
      </c>
      <c r="J25" s="526"/>
      <c r="K25" s="526" t="s">
        <v>507</v>
      </c>
      <c r="L25" s="526" t="s">
        <v>491</v>
      </c>
      <c r="M25" s="526"/>
      <c r="N25" s="782"/>
      <c r="O25" s="783"/>
    </row>
    <row r="26" spans="1:15" ht="24.75" customHeight="1">
      <c r="A26" s="170">
        <f t="shared" si="0"/>
        <v>24</v>
      </c>
      <c r="B26" s="953"/>
      <c r="C26" s="956"/>
      <c r="D26" s="969"/>
      <c r="E26" s="966"/>
      <c r="F26" s="525">
        <v>0.6041666666666666</v>
      </c>
      <c r="G26" s="526" t="s">
        <v>491</v>
      </c>
      <c r="H26" s="527"/>
      <c r="I26" s="526" t="s">
        <v>254</v>
      </c>
      <c r="J26" s="527"/>
      <c r="K26" s="526" t="s">
        <v>507</v>
      </c>
      <c r="L26" s="526" t="s">
        <v>506</v>
      </c>
      <c r="M26" s="527"/>
      <c r="N26" s="782"/>
      <c r="O26" s="783"/>
    </row>
    <row r="27" spans="1:15" ht="24.75" customHeight="1">
      <c r="A27" s="170">
        <f t="shared" si="0"/>
        <v>25</v>
      </c>
      <c r="B27" s="953"/>
      <c r="C27" s="957"/>
      <c r="D27" s="970"/>
      <c r="E27" s="967"/>
      <c r="F27" s="525">
        <v>0.6458333333333334</v>
      </c>
      <c r="G27" s="526" t="s">
        <v>506</v>
      </c>
      <c r="H27" s="527"/>
      <c r="I27" s="526" t="s">
        <v>61</v>
      </c>
      <c r="J27" s="527"/>
      <c r="K27" s="526" t="s">
        <v>491</v>
      </c>
      <c r="L27" s="526" t="s">
        <v>507</v>
      </c>
      <c r="M27" s="527"/>
      <c r="N27" s="782"/>
      <c r="O27" s="783"/>
    </row>
    <row r="28" spans="1:15" ht="24.75" customHeight="1">
      <c r="A28" s="170">
        <v>26</v>
      </c>
      <c r="B28" s="952">
        <v>42981</v>
      </c>
      <c r="C28" s="955" t="s">
        <v>368</v>
      </c>
      <c r="D28" s="968" t="s">
        <v>508</v>
      </c>
      <c r="E28" s="965" t="s">
        <v>487</v>
      </c>
      <c r="F28" s="528">
        <v>0.3888888888888889</v>
      </c>
      <c r="G28" s="529" t="s">
        <v>509</v>
      </c>
      <c r="H28" s="530"/>
      <c r="I28" s="523" t="s">
        <v>61</v>
      </c>
      <c r="J28" s="530"/>
      <c r="K28" s="523" t="s">
        <v>510</v>
      </c>
      <c r="L28" s="531" t="s">
        <v>511</v>
      </c>
      <c r="M28" s="523"/>
      <c r="N28" s="782"/>
      <c r="O28" s="783"/>
    </row>
    <row r="29" spans="1:15" ht="24.75" customHeight="1">
      <c r="A29" s="170">
        <v>27</v>
      </c>
      <c r="B29" s="953"/>
      <c r="C29" s="956"/>
      <c r="D29" s="969"/>
      <c r="E29" s="966"/>
      <c r="F29" s="528">
        <v>0.4305555555555556</v>
      </c>
      <c r="G29" s="531" t="s">
        <v>510</v>
      </c>
      <c r="H29" s="532"/>
      <c r="I29" s="531" t="s">
        <v>512</v>
      </c>
      <c r="J29" s="532"/>
      <c r="K29" s="531" t="s">
        <v>513</v>
      </c>
      <c r="L29" s="531" t="s">
        <v>514</v>
      </c>
      <c r="M29" s="523"/>
      <c r="N29" s="971"/>
      <c r="O29" s="972"/>
    </row>
    <row r="30" spans="1:15" ht="24.75" customHeight="1">
      <c r="A30" s="170">
        <v>28</v>
      </c>
      <c r="B30" s="953"/>
      <c r="C30" s="956"/>
      <c r="D30" s="969"/>
      <c r="E30" s="966"/>
      <c r="F30" s="528">
        <v>0.46527777777777773</v>
      </c>
      <c r="G30" s="529" t="s">
        <v>514</v>
      </c>
      <c r="H30" s="530"/>
      <c r="I30" s="523" t="s">
        <v>512</v>
      </c>
      <c r="J30" s="530"/>
      <c r="K30" s="523" t="s">
        <v>515</v>
      </c>
      <c r="L30" s="531" t="s">
        <v>510</v>
      </c>
      <c r="M30" s="523"/>
      <c r="N30" s="782"/>
      <c r="O30" s="783"/>
    </row>
    <row r="31" spans="1:15" ht="24.75" customHeight="1">
      <c r="A31" s="170">
        <v>29</v>
      </c>
      <c r="B31" s="953"/>
      <c r="C31" s="956"/>
      <c r="D31" s="970"/>
      <c r="E31" s="966"/>
      <c r="F31" s="528">
        <v>0.5</v>
      </c>
      <c r="G31" s="533" t="s">
        <v>513</v>
      </c>
      <c r="H31" s="534"/>
      <c r="I31" s="533" t="s">
        <v>512</v>
      </c>
      <c r="J31" s="534"/>
      <c r="K31" s="533" t="s">
        <v>511</v>
      </c>
      <c r="L31" s="531"/>
      <c r="M31" s="523"/>
      <c r="N31" s="973" t="s">
        <v>516</v>
      </c>
      <c r="O31" s="974"/>
    </row>
    <row r="32" spans="1:15" ht="24.75" customHeight="1">
      <c r="A32" s="170">
        <f t="shared" si="0"/>
        <v>30</v>
      </c>
      <c r="B32" s="953"/>
      <c r="C32" s="956"/>
      <c r="D32" s="968" t="s">
        <v>517</v>
      </c>
      <c r="E32" s="966"/>
      <c r="F32" s="535"/>
      <c r="G32" s="533"/>
      <c r="H32" s="534"/>
      <c r="I32" s="533"/>
      <c r="J32" s="534"/>
      <c r="K32" s="533"/>
      <c r="L32" s="533"/>
      <c r="M32" s="536"/>
      <c r="N32" s="782"/>
      <c r="O32" s="783"/>
    </row>
    <row r="33" spans="1:15" ht="24.75" customHeight="1">
      <c r="A33" s="170">
        <f>A32+1</f>
        <v>31</v>
      </c>
      <c r="B33" s="953"/>
      <c r="C33" s="956"/>
      <c r="D33" s="969"/>
      <c r="E33" s="966"/>
      <c r="F33" s="537">
        <v>0.3958333333333333</v>
      </c>
      <c r="G33" s="538" t="s">
        <v>518</v>
      </c>
      <c r="H33" s="539"/>
      <c r="I33" s="538" t="s">
        <v>512</v>
      </c>
      <c r="J33" s="539"/>
      <c r="K33" s="538" t="s">
        <v>519</v>
      </c>
      <c r="L33" s="538" t="s">
        <v>520</v>
      </c>
      <c r="M33" s="536"/>
      <c r="N33" s="782"/>
      <c r="O33" s="783"/>
    </row>
    <row r="34" spans="1:15" ht="24.75" customHeight="1">
      <c r="A34" s="170">
        <f t="shared" si="0"/>
        <v>32</v>
      </c>
      <c r="B34" s="953"/>
      <c r="C34" s="956"/>
      <c r="D34" s="969"/>
      <c r="E34" s="966"/>
      <c r="F34" s="537">
        <v>0.4375</v>
      </c>
      <c r="G34" s="538" t="s">
        <v>521</v>
      </c>
      <c r="H34" s="539"/>
      <c r="I34" s="538" t="s">
        <v>512</v>
      </c>
      <c r="J34" s="539"/>
      <c r="K34" s="538" t="s">
        <v>511</v>
      </c>
      <c r="L34" s="538" t="s">
        <v>522</v>
      </c>
      <c r="M34" s="536"/>
      <c r="N34" s="782"/>
      <c r="O34" s="783"/>
    </row>
    <row r="35" spans="1:15" ht="24.75" customHeight="1">
      <c r="A35" s="170">
        <f t="shared" si="0"/>
        <v>33</v>
      </c>
      <c r="B35" s="954"/>
      <c r="C35" s="957"/>
      <c r="D35" s="970"/>
      <c r="E35" s="967"/>
      <c r="F35" s="537">
        <v>0.4791666666666667</v>
      </c>
      <c r="G35" s="538" t="s">
        <v>522</v>
      </c>
      <c r="H35" s="539"/>
      <c r="I35" s="538" t="s">
        <v>512</v>
      </c>
      <c r="J35" s="539"/>
      <c r="K35" s="538" t="s">
        <v>513</v>
      </c>
      <c r="L35" s="538" t="s">
        <v>521</v>
      </c>
      <c r="M35" s="536"/>
      <c r="N35" s="971"/>
      <c r="O35" s="972"/>
    </row>
    <row r="36" spans="1:15" ht="24.75" customHeight="1">
      <c r="A36" s="170">
        <v>31</v>
      </c>
      <c r="B36" s="952">
        <v>42988</v>
      </c>
      <c r="C36" s="958" t="s">
        <v>368</v>
      </c>
      <c r="D36" s="968" t="s">
        <v>523</v>
      </c>
      <c r="E36" s="965" t="s">
        <v>524</v>
      </c>
      <c r="F36" s="540">
        <v>0.5416666666666666</v>
      </c>
      <c r="G36" s="520" t="s">
        <v>514</v>
      </c>
      <c r="H36" s="541"/>
      <c r="I36" s="520" t="s">
        <v>512</v>
      </c>
      <c r="J36" s="541"/>
      <c r="K36" s="520" t="s">
        <v>525</v>
      </c>
      <c r="L36" s="520" t="s">
        <v>520</v>
      </c>
      <c r="M36" s="520" t="s">
        <v>510</v>
      </c>
      <c r="N36" s="782"/>
      <c r="O36" s="783"/>
    </row>
    <row r="37" spans="1:23" ht="24.75" customHeight="1">
      <c r="A37" s="170">
        <f t="shared" si="0"/>
        <v>32</v>
      </c>
      <c r="B37" s="953"/>
      <c r="C37" s="959"/>
      <c r="D37" s="969"/>
      <c r="E37" s="966"/>
      <c r="F37" s="540">
        <v>0.5833333333333334</v>
      </c>
      <c r="G37" s="520" t="s">
        <v>525</v>
      </c>
      <c r="H37" s="520"/>
      <c r="I37" s="520" t="s">
        <v>95</v>
      </c>
      <c r="J37" s="520"/>
      <c r="K37" s="542" t="s">
        <v>520</v>
      </c>
      <c r="L37" s="520" t="s">
        <v>514</v>
      </c>
      <c r="M37" s="520"/>
      <c r="N37" s="782"/>
      <c r="O37" s="783"/>
      <c r="S37" s="97"/>
      <c r="T37" s="97"/>
      <c r="U37" s="97"/>
      <c r="V37" s="97"/>
      <c r="W37" s="97"/>
    </row>
    <row r="38" spans="1:23" ht="24.75" customHeight="1">
      <c r="A38" s="170">
        <f t="shared" si="0"/>
        <v>33</v>
      </c>
      <c r="B38" s="953"/>
      <c r="C38" s="956"/>
      <c r="D38" s="969"/>
      <c r="E38" s="966"/>
      <c r="F38" s="540">
        <v>0.6180555555555556</v>
      </c>
      <c r="G38" s="543" t="s">
        <v>514</v>
      </c>
      <c r="H38" s="543"/>
      <c r="I38" s="543" t="s">
        <v>61</v>
      </c>
      <c r="J38" s="543"/>
      <c r="K38" s="543" t="s">
        <v>510</v>
      </c>
      <c r="L38" s="520"/>
      <c r="M38" s="520"/>
      <c r="N38" s="971" t="s">
        <v>526</v>
      </c>
      <c r="O38" s="972"/>
      <c r="S38" s="114"/>
      <c r="T38" s="114"/>
      <c r="U38" s="114"/>
      <c r="V38" s="114"/>
      <c r="W38" s="114"/>
    </row>
    <row r="39" spans="1:23" ht="24.75" customHeight="1">
      <c r="A39" s="170">
        <v>34</v>
      </c>
      <c r="B39" s="953"/>
      <c r="C39" s="957"/>
      <c r="D39" s="970"/>
      <c r="E39" s="967"/>
      <c r="F39" s="540">
        <v>0.6527777777777778</v>
      </c>
      <c r="G39" s="543" t="s">
        <v>520</v>
      </c>
      <c r="H39" s="543"/>
      <c r="I39" s="543" t="s">
        <v>95</v>
      </c>
      <c r="J39" s="543"/>
      <c r="K39" s="543" t="s">
        <v>510</v>
      </c>
      <c r="L39" s="542"/>
      <c r="M39" s="542"/>
      <c r="N39" s="971" t="s">
        <v>526</v>
      </c>
      <c r="O39" s="972"/>
      <c r="S39" s="114"/>
      <c r="T39" s="114"/>
      <c r="U39" s="114"/>
      <c r="V39" s="114"/>
      <c r="W39" s="114"/>
    </row>
    <row r="40" spans="1:23" ht="24.75" customHeight="1">
      <c r="A40" s="170">
        <f t="shared" si="0"/>
        <v>35</v>
      </c>
      <c r="B40" s="952">
        <v>42994</v>
      </c>
      <c r="C40" s="958" t="s">
        <v>352</v>
      </c>
      <c r="D40" s="975" t="s">
        <v>527</v>
      </c>
      <c r="E40" s="965" t="s">
        <v>480</v>
      </c>
      <c r="F40" s="544">
        <v>0.5555555555555556</v>
      </c>
      <c r="G40" s="517" t="s">
        <v>511</v>
      </c>
      <c r="H40" s="545"/>
      <c r="I40" s="517" t="s">
        <v>505</v>
      </c>
      <c r="J40" s="545"/>
      <c r="K40" s="517" t="s">
        <v>525</v>
      </c>
      <c r="L40" s="517" t="s">
        <v>528</v>
      </c>
      <c r="M40" s="517"/>
      <c r="N40" s="782"/>
      <c r="O40" s="783"/>
      <c r="S40" s="114"/>
      <c r="T40" s="114"/>
      <c r="U40" s="114"/>
      <c r="V40" s="114"/>
      <c r="W40" s="114"/>
    </row>
    <row r="41" spans="1:23" ht="24.75" customHeight="1">
      <c r="A41" s="170">
        <f t="shared" si="0"/>
        <v>36</v>
      </c>
      <c r="B41" s="953"/>
      <c r="C41" s="959"/>
      <c r="D41" s="969"/>
      <c r="E41" s="966"/>
      <c r="F41" s="544">
        <v>0.5972222222222222</v>
      </c>
      <c r="G41" s="546" t="s">
        <v>511</v>
      </c>
      <c r="H41" s="546"/>
      <c r="I41" s="546" t="s">
        <v>191</v>
      </c>
      <c r="J41" s="546"/>
      <c r="K41" s="546" t="s">
        <v>529</v>
      </c>
      <c r="L41" s="517" t="s">
        <v>525</v>
      </c>
      <c r="M41" s="517"/>
      <c r="N41" s="971"/>
      <c r="O41" s="972"/>
      <c r="S41" s="114"/>
      <c r="T41" s="114"/>
      <c r="U41" s="114"/>
      <c r="V41" s="114"/>
      <c r="W41" s="114"/>
    </row>
    <row r="42" spans="1:23" ht="24.75" customHeight="1">
      <c r="A42" s="170">
        <v>37</v>
      </c>
      <c r="B42" s="953"/>
      <c r="C42" s="956"/>
      <c r="D42" s="969"/>
      <c r="E42" s="966"/>
      <c r="F42" s="544">
        <v>0.6319444444444444</v>
      </c>
      <c r="G42" s="546" t="s">
        <v>525</v>
      </c>
      <c r="H42" s="546"/>
      <c r="I42" s="546" t="s">
        <v>191</v>
      </c>
      <c r="J42" s="546"/>
      <c r="K42" s="546" t="s">
        <v>510</v>
      </c>
      <c r="L42" s="517" t="s">
        <v>530</v>
      </c>
      <c r="M42" s="517"/>
      <c r="N42" s="971"/>
      <c r="O42" s="972"/>
      <c r="S42" s="114"/>
      <c r="T42" s="114"/>
      <c r="U42" s="114"/>
      <c r="V42" s="114"/>
      <c r="W42" s="114"/>
    </row>
    <row r="43" spans="1:23" ht="24.75" customHeight="1">
      <c r="A43" s="170">
        <v>38</v>
      </c>
      <c r="B43" s="953"/>
      <c r="C43" s="957"/>
      <c r="D43" s="970"/>
      <c r="E43" s="966"/>
      <c r="F43" s="544">
        <v>0.6666666666666666</v>
      </c>
      <c r="G43" s="547" t="s">
        <v>531</v>
      </c>
      <c r="H43" s="547"/>
      <c r="I43" s="547" t="s">
        <v>505</v>
      </c>
      <c r="J43" s="547"/>
      <c r="K43" s="547" t="s">
        <v>510</v>
      </c>
      <c r="L43" s="548"/>
      <c r="M43" s="546"/>
      <c r="N43" s="971" t="s">
        <v>526</v>
      </c>
      <c r="O43" s="972"/>
      <c r="S43" s="114"/>
      <c r="T43" s="114"/>
      <c r="U43" s="114"/>
      <c r="V43" s="114"/>
      <c r="W43" s="114"/>
    </row>
    <row r="44" spans="1:23" ht="24.75" customHeight="1">
      <c r="A44" s="170">
        <f t="shared" si="0"/>
        <v>39</v>
      </c>
      <c r="B44" s="549"/>
      <c r="C44" s="550"/>
      <c r="D44" s="978" t="s">
        <v>532</v>
      </c>
      <c r="E44" s="966"/>
      <c r="F44" s="544">
        <v>0.5555555555555556</v>
      </c>
      <c r="G44" s="548" t="s">
        <v>533</v>
      </c>
      <c r="H44" s="551"/>
      <c r="I44" s="548" t="s">
        <v>61</v>
      </c>
      <c r="J44" s="551"/>
      <c r="K44" s="548" t="s">
        <v>31</v>
      </c>
      <c r="L44" s="548" t="s">
        <v>28</v>
      </c>
      <c r="M44" s="517"/>
      <c r="N44" s="782"/>
      <c r="O44" s="783"/>
      <c r="S44" s="114"/>
      <c r="T44" s="114"/>
      <c r="U44" s="114"/>
      <c r="V44" s="114"/>
      <c r="W44" s="114"/>
    </row>
    <row r="45" spans="1:23" ht="24.75" customHeight="1">
      <c r="A45" s="170">
        <f t="shared" si="0"/>
        <v>40</v>
      </c>
      <c r="B45" s="549"/>
      <c r="C45" s="550"/>
      <c r="D45" s="979"/>
      <c r="E45" s="966"/>
      <c r="F45" s="552"/>
      <c r="G45" s="987" t="s">
        <v>534</v>
      </c>
      <c r="H45" s="988"/>
      <c r="I45" s="989"/>
      <c r="J45" s="517"/>
      <c r="K45" s="517"/>
      <c r="L45" s="517"/>
      <c r="M45" s="517"/>
      <c r="N45" s="782"/>
      <c r="O45" s="783"/>
      <c r="S45" s="114"/>
      <c r="T45" s="114"/>
      <c r="U45" s="114"/>
      <c r="V45" s="114"/>
      <c r="W45" s="114"/>
    </row>
    <row r="46" spans="1:15" ht="24.75" customHeight="1">
      <c r="A46" s="170">
        <f t="shared" si="0"/>
        <v>41</v>
      </c>
      <c r="B46" s="549"/>
      <c r="C46" s="550"/>
      <c r="D46" s="980"/>
      <c r="E46" s="967"/>
      <c r="F46" s="552"/>
      <c r="G46" s="990"/>
      <c r="H46" s="991"/>
      <c r="I46" s="992"/>
      <c r="J46" s="546"/>
      <c r="K46" s="546"/>
      <c r="L46" s="546"/>
      <c r="M46" s="546"/>
      <c r="N46" s="971"/>
      <c r="O46" s="972"/>
    </row>
    <row r="47" spans="1:15" ht="24.75" customHeight="1">
      <c r="A47" s="170">
        <f t="shared" si="0"/>
        <v>42</v>
      </c>
      <c r="B47" s="952">
        <v>43001</v>
      </c>
      <c r="C47" s="958" t="s">
        <v>535</v>
      </c>
      <c r="D47" s="975" t="s">
        <v>536</v>
      </c>
      <c r="E47" s="965" t="s">
        <v>537</v>
      </c>
      <c r="F47" s="553">
        <v>0.3958333333333333</v>
      </c>
      <c r="G47" s="554" t="s">
        <v>521</v>
      </c>
      <c r="H47" s="555"/>
      <c r="I47" s="554">
        <v>0</v>
      </c>
      <c r="J47" s="555"/>
      <c r="K47" s="554" t="s">
        <v>528</v>
      </c>
      <c r="L47" s="554" t="s">
        <v>510</v>
      </c>
      <c r="M47" s="554"/>
      <c r="N47" s="782"/>
      <c r="O47" s="783"/>
    </row>
    <row r="48" spans="1:15" ht="24.75" customHeight="1">
      <c r="A48" s="170">
        <f t="shared" si="0"/>
        <v>43</v>
      </c>
      <c r="B48" s="953"/>
      <c r="C48" s="959"/>
      <c r="D48" s="976"/>
      <c r="E48" s="966"/>
      <c r="F48" s="553">
        <v>0.4375</v>
      </c>
      <c r="G48" s="554" t="s">
        <v>521</v>
      </c>
      <c r="H48" s="554"/>
      <c r="I48" s="554">
        <v>0</v>
      </c>
      <c r="J48" s="554"/>
      <c r="K48" s="554" t="s">
        <v>522</v>
      </c>
      <c r="L48" s="554" t="s">
        <v>528</v>
      </c>
      <c r="M48" s="554"/>
      <c r="N48" s="782"/>
      <c r="O48" s="783"/>
    </row>
    <row r="49" spans="1:15" ht="24.75" customHeight="1">
      <c r="A49" s="170">
        <v>44</v>
      </c>
      <c r="B49" s="953"/>
      <c r="C49" s="959"/>
      <c r="D49" s="976"/>
      <c r="E49" s="966"/>
      <c r="F49" s="553">
        <v>0.4791666666666667</v>
      </c>
      <c r="G49" s="554" t="s">
        <v>514</v>
      </c>
      <c r="H49" s="554"/>
      <c r="I49" s="554">
        <v>0</v>
      </c>
      <c r="J49" s="554"/>
      <c r="K49" s="554" t="s">
        <v>538</v>
      </c>
      <c r="L49" s="554" t="s">
        <v>521</v>
      </c>
      <c r="M49" s="554"/>
      <c r="N49" s="971"/>
      <c r="O49" s="972"/>
    </row>
    <row r="50" spans="1:15" ht="24.75" customHeight="1">
      <c r="A50" s="170">
        <f t="shared" si="0"/>
        <v>45</v>
      </c>
      <c r="B50" s="953"/>
      <c r="C50" s="959"/>
      <c r="D50" s="976"/>
      <c r="E50" s="966"/>
      <c r="F50" s="553">
        <v>0.5208333333333334</v>
      </c>
      <c r="G50" s="554" t="s">
        <v>522</v>
      </c>
      <c r="H50" s="555"/>
      <c r="I50" s="554" t="s">
        <v>69</v>
      </c>
      <c r="J50" s="555"/>
      <c r="K50" s="554" t="s">
        <v>520</v>
      </c>
      <c r="L50" s="554" t="s">
        <v>538</v>
      </c>
      <c r="M50" s="554"/>
      <c r="N50" s="782"/>
      <c r="O50" s="783"/>
    </row>
    <row r="51" spans="1:15" ht="24.75" customHeight="1">
      <c r="A51" s="170">
        <f t="shared" si="0"/>
        <v>46</v>
      </c>
      <c r="B51" s="953"/>
      <c r="C51" s="959"/>
      <c r="D51" s="976"/>
      <c r="E51" s="966"/>
      <c r="F51" s="553">
        <v>0.5625</v>
      </c>
      <c r="G51" s="554" t="s">
        <v>538</v>
      </c>
      <c r="H51" s="554"/>
      <c r="I51" s="554" t="s">
        <v>69</v>
      </c>
      <c r="J51" s="554"/>
      <c r="K51" s="554" t="s">
        <v>520</v>
      </c>
      <c r="L51" s="554" t="s">
        <v>522</v>
      </c>
      <c r="M51" s="554"/>
      <c r="N51" s="971"/>
      <c r="O51" s="972"/>
    </row>
    <row r="52" spans="1:15" ht="24.75" customHeight="1">
      <c r="A52" s="170">
        <v>47</v>
      </c>
      <c r="B52" s="953"/>
      <c r="C52" s="959"/>
      <c r="D52" s="976"/>
      <c r="E52" s="966"/>
      <c r="F52" s="553">
        <v>0.6041666666666666</v>
      </c>
      <c r="G52" s="981" t="s">
        <v>534</v>
      </c>
      <c r="H52" s="982"/>
      <c r="I52" s="982"/>
      <c r="J52" s="983"/>
      <c r="K52" s="556"/>
      <c r="L52" s="554"/>
      <c r="M52" s="554"/>
      <c r="N52" s="971"/>
      <c r="O52" s="972"/>
    </row>
    <row r="53" spans="1:15" ht="24.75" customHeight="1">
      <c r="A53" s="170">
        <f t="shared" si="0"/>
        <v>48</v>
      </c>
      <c r="B53" s="953"/>
      <c r="C53" s="959"/>
      <c r="D53" s="977"/>
      <c r="E53" s="966"/>
      <c r="F53" s="553">
        <v>0.6458333333333334</v>
      </c>
      <c r="G53" s="984"/>
      <c r="H53" s="985"/>
      <c r="I53" s="985"/>
      <c r="J53" s="986"/>
      <c r="K53" s="556"/>
      <c r="L53" s="554"/>
      <c r="M53" s="554"/>
      <c r="N53" s="971"/>
      <c r="O53" s="972"/>
    </row>
    <row r="54" spans="1:15" ht="24.75" customHeight="1">
      <c r="A54" s="170">
        <f t="shared" si="0"/>
        <v>49</v>
      </c>
      <c r="B54" s="953"/>
      <c r="C54" s="959"/>
      <c r="D54" s="975" t="s">
        <v>539</v>
      </c>
      <c r="E54" s="966"/>
      <c r="F54" s="553">
        <v>0.3958333333333333</v>
      </c>
      <c r="G54" s="554" t="s">
        <v>540</v>
      </c>
      <c r="H54" s="555"/>
      <c r="I54" s="554" t="s">
        <v>69</v>
      </c>
      <c r="J54" s="555"/>
      <c r="K54" s="554" t="s">
        <v>514</v>
      </c>
      <c r="L54" s="554" t="s">
        <v>525</v>
      </c>
      <c r="M54" s="513"/>
      <c r="N54" s="782"/>
      <c r="O54" s="783"/>
    </row>
    <row r="55" spans="1:15" ht="24.75" customHeight="1">
      <c r="A55" s="170">
        <f t="shared" si="0"/>
        <v>50</v>
      </c>
      <c r="B55" s="953"/>
      <c r="C55" s="959"/>
      <c r="D55" s="976"/>
      <c r="E55" s="966"/>
      <c r="F55" s="553">
        <v>0.4375</v>
      </c>
      <c r="G55" s="554" t="s">
        <v>540</v>
      </c>
      <c r="H55" s="554"/>
      <c r="I55" s="554" t="s">
        <v>69</v>
      </c>
      <c r="J55" s="554"/>
      <c r="K55" s="554" t="s">
        <v>525</v>
      </c>
      <c r="L55" s="554" t="s">
        <v>514</v>
      </c>
      <c r="M55" s="513"/>
      <c r="N55" s="782"/>
      <c r="O55" s="783"/>
    </row>
    <row r="56" spans="1:15" ht="24.75" customHeight="1">
      <c r="A56" s="170">
        <f t="shared" si="0"/>
        <v>51</v>
      </c>
      <c r="B56" s="953"/>
      <c r="C56" s="959"/>
      <c r="D56" s="976"/>
      <c r="E56" s="966"/>
      <c r="F56" s="553">
        <v>0.4791666666666667</v>
      </c>
      <c r="G56" s="556" t="s">
        <v>510</v>
      </c>
      <c r="H56" s="556"/>
      <c r="I56" s="556" t="s">
        <v>69</v>
      </c>
      <c r="J56" s="556"/>
      <c r="K56" s="556" t="s">
        <v>528</v>
      </c>
      <c r="L56" s="554"/>
      <c r="M56" s="513"/>
      <c r="N56" s="971" t="s">
        <v>526</v>
      </c>
      <c r="O56" s="972"/>
    </row>
    <row r="57" spans="1:15" ht="24.75" customHeight="1">
      <c r="A57" s="170">
        <f t="shared" si="0"/>
        <v>52</v>
      </c>
      <c r="B57" s="953"/>
      <c r="C57" s="959"/>
      <c r="D57" s="976"/>
      <c r="E57" s="966"/>
      <c r="F57" s="553">
        <v>0.5208333333333334</v>
      </c>
      <c r="G57" s="556" t="s">
        <v>510</v>
      </c>
      <c r="H57" s="556"/>
      <c r="I57" s="556" t="s">
        <v>69</v>
      </c>
      <c r="J57" s="556"/>
      <c r="K57" s="556" t="s">
        <v>525</v>
      </c>
      <c r="L57" s="554"/>
      <c r="M57" s="554"/>
      <c r="N57" s="971" t="s">
        <v>526</v>
      </c>
      <c r="O57" s="972"/>
    </row>
    <row r="58" spans="1:15" ht="24.75" customHeight="1">
      <c r="A58" s="170">
        <f t="shared" si="0"/>
        <v>53</v>
      </c>
      <c r="B58" s="953"/>
      <c r="C58" s="959"/>
      <c r="D58" s="976"/>
      <c r="E58" s="966"/>
      <c r="F58" s="553">
        <v>0.5625</v>
      </c>
      <c r="G58" s="554" t="s">
        <v>28</v>
      </c>
      <c r="H58" s="555"/>
      <c r="I58" s="554" t="s">
        <v>436</v>
      </c>
      <c r="J58" s="555"/>
      <c r="K58" s="554" t="s">
        <v>31</v>
      </c>
      <c r="L58" s="554" t="s">
        <v>541</v>
      </c>
      <c r="M58" s="513"/>
      <c r="N58" s="782"/>
      <c r="O58" s="783"/>
    </row>
    <row r="59" spans="1:15" ht="24.75" customHeight="1">
      <c r="A59" s="170">
        <f t="shared" si="0"/>
        <v>54</v>
      </c>
      <c r="B59" s="953"/>
      <c r="C59" s="959"/>
      <c r="D59" s="976"/>
      <c r="E59" s="966"/>
      <c r="F59" s="553">
        <v>0.6041666666666666</v>
      </c>
      <c r="G59" s="554" t="s">
        <v>541</v>
      </c>
      <c r="H59" s="554"/>
      <c r="I59" s="554" t="s">
        <v>61</v>
      </c>
      <c r="J59" s="554"/>
      <c r="K59" s="554" t="s">
        <v>31</v>
      </c>
      <c r="L59" s="554" t="s">
        <v>28</v>
      </c>
      <c r="M59" s="513"/>
      <c r="N59" s="782"/>
      <c r="O59" s="783"/>
    </row>
    <row r="60" spans="1:15" ht="24.75" customHeight="1">
      <c r="A60" s="170">
        <f t="shared" si="0"/>
        <v>55</v>
      </c>
      <c r="B60" s="954"/>
      <c r="C60" s="960"/>
      <c r="D60" s="977"/>
      <c r="E60" s="967"/>
      <c r="F60" s="553">
        <v>0.6458333333333334</v>
      </c>
      <c r="G60" s="556" t="s">
        <v>541</v>
      </c>
      <c r="H60" s="556"/>
      <c r="I60" s="556" t="s">
        <v>254</v>
      </c>
      <c r="J60" s="556"/>
      <c r="K60" s="556" t="s">
        <v>28</v>
      </c>
      <c r="L60" s="554"/>
      <c r="M60" s="554"/>
      <c r="N60" s="971" t="s">
        <v>526</v>
      </c>
      <c r="O60" s="972"/>
    </row>
    <row r="61" spans="1:15" ht="24.75" customHeight="1">
      <c r="A61" s="170">
        <f t="shared" si="0"/>
        <v>56</v>
      </c>
      <c r="B61" s="952">
        <v>43008</v>
      </c>
      <c r="C61" s="955" t="s">
        <v>352</v>
      </c>
      <c r="D61" s="978" t="s">
        <v>542</v>
      </c>
      <c r="E61" s="965" t="s">
        <v>537</v>
      </c>
      <c r="F61" s="557">
        <v>0.3958333333333333</v>
      </c>
      <c r="G61" s="558" t="s">
        <v>525</v>
      </c>
      <c r="H61" s="558"/>
      <c r="I61" s="558" t="s">
        <v>69</v>
      </c>
      <c r="J61" s="558"/>
      <c r="K61" s="558" t="s">
        <v>538</v>
      </c>
      <c r="L61" s="558" t="s">
        <v>521</v>
      </c>
      <c r="M61" s="515"/>
      <c r="N61" s="782"/>
      <c r="O61" s="783"/>
    </row>
    <row r="62" spans="1:15" ht="24.75" customHeight="1">
      <c r="A62" s="170">
        <f t="shared" si="0"/>
        <v>57</v>
      </c>
      <c r="B62" s="953"/>
      <c r="C62" s="956"/>
      <c r="D62" s="979"/>
      <c r="E62" s="966"/>
      <c r="F62" s="557">
        <v>0.4375</v>
      </c>
      <c r="G62" s="558" t="s">
        <v>525</v>
      </c>
      <c r="H62" s="558"/>
      <c r="I62" s="558" t="s">
        <v>61</v>
      </c>
      <c r="J62" s="558"/>
      <c r="K62" s="558" t="s">
        <v>521</v>
      </c>
      <c r="L62" s="558" t="s">
        <v>538</v>
      </c>
      <c r="M62" s="515"/>
      <c r="N62" s="971"/>
      <c r="O62" s="972"/>
    </row>
    <row r="63" spans="1:15" ht="24.75" customHeight="1">
      <c r="A63" s="170">
        <f t="shared" si="0"/>
        <v>58</v>
      </c>
      <c r="B63" s="953"/>
      <c r="C63" s="956"/>
      <c r="D63" s="979"/>
      <c r="E63" s="966"/>
      <c r="F63" s="557">
        <v>0.4791666666666667</v>
      </c>
      <c r="G63" s="559" t="s">
        <v>538</v>
      </c>
      <c r="H63" s="559"/>
      <c r="I63" s="559" t="s">
        <v>63</v>
      </c>
      <c r="J63" s="559"/>
      <c r="K63" s="559" t="s">
        <v>543</v>
      </c>
      <c r="L63" s="558"/>
      <c r="M63" s="515"/>
      <c r="N63" s="971" t="s">
        <v>526</v>
      </c>
      <c r="O63" s="972"/>
    </row>
    <row r="64" spans="1:15" ht="24.75" customHeight="1">
      <c r="A64" s="170">
        <f t="shared" si="0"/>
        <v>59</v>
      </c>
      <c r="B64" s="953"/>
      <c r="C64" s="956"/>
      <c r="D64" s="979"/>
      <c r="E64" s="966"/>
      <c r="F64" s="557">
        <v>0.5208333333333334</v>
      </c>
      <c r="G64" s="558"/>
      <c r="H64" s="558"/>
      <c r="I64" s="558"/>
      <c r="J64" s="558"/>
      <c r="K64" s="558"/>
      <c r="L64" s="558"/>
      <c r="M64" s="515"/>
      <c r="N64" s="971"/>
      <c r="O64" s="972"/>
    </row>
    <row r="65" spans="1:15" ht="24.75" customHeight="1">
      <c r="A65" s="170">
        <f t="shared" si="0"/>
        <v>60</v>
      </c>
      <c r="B65" s="953"/>
      <c r="C65" s="956"/>
      <c r="D65" s="978" t="s">
        <v>544</v>
      </c>
      <c r="E65" s="966"/>
      <c r="F65" s="557">
        <v>0.3958333333333333</v>
      </c>
      <c r="G65" s="558"/>
      <c r="H65" s="558"/>
      <c r="I65" s="558" t="s">
        <v>254</v>
      </c>
      <c r="J65" s="558"/>
      <c r="K65" s="558"/>
      <c r="L65" s="515"/>
      <c r="M65" s="515"/>
      <c r="N65" s="971"/>
      <c r="O65" s="972"/>
    </row>
    <row r="66" spans="1:15" ht="24.75" customHeight="1">
      <c r="A66" s="170">
        <f t="shared" si="0"/>
        <v>61</v>
      </c>
      <c r="B66" s="953"/>
      <c r="C66" s="956"/>
      <c r="D66" s="979"/>
      <c r="E66" s="966"/>
      <c r="F66" s="557">
        <v>0.4375</v>
      </c>
      <c r="G66" s="560"/>
      <c r="H66" s="560"/>
      <c r="I66" s="558" t="s">
        <v>254</v>
      </c>
      <c r="J66" s="560"/>
      <c r="K66" s="560"/>
      <c r="L66" s="560"/>
      <c r="M66" s="560"/>
      <c r="N66" s="1004"/>
      <c r="O66" s="1005"/>
    </row>
    <row r="67" spans="1:15" ht="24.75" customHeight="1">
      <c r="A67" s="170">
        <f t="shared" si="0"/>
        <v>62</v>
      </c>
      <c r="B67" s="953"/>
      <c r="C67" s="956"/>
      <c r="D67" s="979"/>
      <c r="E67" s="966"/>
      <c r="F67" s="557">
        <v>0.4791666666666667</v>
      </c>
      <c r="G67" s="560"/>
      <c r="H67" s="560"/>
      <c r="I67" s="558" t="s">
        <v>63</v>
      </c>
      <c r="J67" s="560"/>
      <c r="K67" s="560"/>
      <c r="L67" s="560"/>
      <c r="M67" s="560"/>
      <c r="N67" s="782"/>
      <c r="O67" s="783"/>
    </row>
    <row r="68" spans="1:15" ht="24.75" customHeight="1">
      <c r="A68" s="170">
        <f t="shared" si="0"/>
        <v>63</v>
      </c>
      <c r="B68" s="954"/>
      <c r="C68" s="957"/>
      <c r="D68" s="979"/>
      <c r="E68" s="967"/>
      <c r="F68" s="557" t="s">
        <v>545</v>
      </c>
      <c r="G68" s="558"/>
      <c r="H68" s="558"/>
      <c r="I68" s="558" t="s">
        <v>61</v>
      </c>
      <c r="J68" s="558"/>
      <c r="K68" s="558"/>
      <c r="L68" s="515"/>
      <c r="M68" s="515"/>
      <c r="N68" s="782"/>
      <c r="O68" s="783"/>
    </row>
    <row r="69" spans="1:15" ht="24.75" customHeight="1">
      <c r="A69" s="170">
        <f>A68+1</f>
        <v>64</v>
      </c>
      <c r="B69" s="952">
        <v>43015</v>
      </c>
      <c r="C69" s="955" t="s">
        <v>352</v>
      </c>
      <c r="D69" s="968" t="s">
        <v>546</v>
      </c>
      <c r="E69" s="965" t="s">
        <v>537</v>
      </c>
      <c r="F69" s="561">
        <v>0.3958333333333333</v>
      </c>
      <c r="G69" s="562" t="s">
        <v>547</v>
      </c>
      <c r="H69" s="562"/>
      <c r="I69" s="562" t="s">
        <v>69</v>
      </c>
      <c r="J69" s="562"/>
      <c r="K69" s="562" t="s">
        <v>548</v>
      </c>
      <c r="L69" s="562" t="s">
        <v>521</v>
      </c>
      <c r="M69" s="563"/>
      <c r="N69" s="564"/>
      <c r="O69" s="565"/>
    </row>
    <row r="70" spans="1:15" ht="24.75" customHeight="1">
      <c r="A70" s="170">
        <f>A69+1</f>
        <v>65</v>
      </c>
      <c r="B70" s="953"/>
      <c r="C70" s="956"/>
      <c r="D70" s="969"/>
      <c r="E70" s="966"/>
      <c r="F70" s="561">
        <v>0.4375</v>
      </c>
      <c r="G70" s="562" t="s">
        <v>543</v>
      </c>
      <c r="H70" s="562"/>
      <c r="I70" s="562" t="s">
        <v>69</v>
      </c>
      <c r="J70" s="562"/>
      <c r="K70" s="562" t="s">
        <v>530</v>
      </c>
      <c r="L70" s="562" t="s">
        <v>522</v>
      </c>
      <c r="M70" s="563"/>
      <c r="N70" s="564"/>
      <c r="O70" s="565"/>
    </row>
    <row r="71" spans="1:15" ht="24.75" customHeight="1">
      <c r="A71" s="170">
        <f>A70+1</f>
        <v>66</v>
      </c>
      <c r="B71" s="953"/>
      <c r="C71" s="956"/>
      <c r="D71" s="969"/>
      <c r="E71" s="966"/>
      <c r="F71" s="561">
        <v>0.4791666666666667</v>
      </c>
      <c r="G71" s="562" t="s">
        <v>521</v>
      </c>
      <c r="H71" s="562"/>
      <c r="I71" s="562" t="s">
        <v>69</v>
      </c>
      <c r="J71" s="562"/>
      <c r="K71" s="562" t="s">
        <v>549</v>
      </c>
      <c r="L71" s="562" t="s">
        <v>540</v>
      </c>
      <c r="M71" s="563"/>
      <c r="N71" s="564"/>
      <c r="O71" s="565"/>
    </row>
    <row r="72" spans="1:15" ht="24.75" customHeight="1">
      <c r="A72" s="170">
        <f>A71+1</f>
        <v>67</v>
      </c>
      <c r="B72" s="953"/>
      <c r="C72" s="956"/>
      <c r="D72" s="969"/>
      <c r="E72" s="966"/>
      <c r="F72" s="561"/>
      <c r="G72" s="562"/>
      <c r="H72" s="562"/>
      <c r="I72" s="562"/>
      <c r="J72" s="562"/>
      <c r="K72" s="562"/>
      <c r="L72" s="562"/>
      <c r="M72" s="566"/>
      <c r="N72" s="564"/>
      <c r="O72" s="565"/>
    </row>
    <row r="73" spans="1:15" ht="24.75" customHeight="1">
      <c r="A73" s="170">
        <f aca="true" t="shared" si="1" ref="A73:A105">A72+1</f>
        <v>68</v>
      </c>
      <c r="B73" s="953"/>
      <c r="C73" s="956"/>
      <c r="D73" s="968" t="s">
        <v>550</v>
      </c>
      <c r="E73" s="966"/>
      <c r="F73" s="561">
        <v>0.3958333333333333</v>
      </c>
      <c r="G73" s="567"/>
      <c r="H73" s="562"/>
      <c r="I73" s="562" t="s">
        <v>69</v>
      </c>
      <c r="J73" s="562"/>
      <c r="K73" s="562"/>
      <c r="L73" s="562"/>
      <c r="M73" s="566"/>
      <c r="N73" s="971"/>
      <c r="O73" s="972"/>
    </row>
    <row r="74" spans="1:15" ht="24.75" customHeight="1">
      <c r="A74" s="170">
        <f t="shared" si="1"/>
        <v>69</v>
      </c>
      <c r="B74" s="953"/>
      <c r="C74" s="956"/>
      <c r="D74" s="969"/>
      <c r="E74" s="966"/>
      <c r="F74" s="561">
        <v>0.4375</v>
      </c>
      <c r="G74" s="567" t="s">
        <v>540</v>
      </c>
      <c r="H74" s="567"/>
      <c r="I74" s="567" t="s">
        <v>69</v>
      </c>
      <c r="J74" s="567"/>
      <c r="K74" s="567" t="s">
        <v>510</v>
      </c>
      <c r="L74" s="566"/>
      <c r="M74" s="566"/>
      <c r="N74" s="971" t="s">
        <v>526</v>
      </c>
      <c r="O74" s="972"/>
    </row>
    <row r="75" spans="1:15" ht="24.75" customHeight="1">
      <c r="A75" s="170">
        <f t="shared" si="1"/>
        <v>70</v>
      </c>
      <c r="B75" s="953"/>
      <c r="C75" s="956"/>
      <c r="D75" s="969"/>
      <c r="E75" s="966"/>
      <c r="F75" s="561">
        <v>0.4791666666666667</v>
      </c>
      <c r="G75" s="567" t="s">
        <v>511</v>
      </c>
      <c r="H75" s="567"/>
      <c r="I75" s="567" t="s">
        <v>69</v>
      </c>
      <c r="J75" s="567"/>
      <c r="K75" s="567" t="s">
        <v>522</v>
      </c>
      <c r="L75" s="562"/>
      <c r="M75" s="566"/>
      <c r="N75" s="971" t="s">
        <v>526</v>
      </c>
      <c r="O75" s="972"/>
    </row>
    <row r="76" spans="1:15" ht="24.75" customHeight="1">
      <c r="A76" s="170">
        <f t="shared" si="1"/>
        <v>71</v>
      </c>
      <c r="B76" s="954"/>
      <c r="C76" s="957"/>
      <c r="D76" s="969"/>
      <c r="E76" s="967"/>
      <c r="F76" s="561"/>
      <c r="G76" s="568"/>
      <c r="H76" s="567"/>
      <c r="I76" s="567"/>
      <c r="J76" s="567"/>
      <c r="K76" s="567"/>
      <c r="L76" s="566"/>
      <c r="M76" s="566"/>
      <c r="N76" s="564"/>
      <c r="O76" s="565"/>
    </row>
    <row r="77" spans="1:15" ht="24.75" customHeight="1">
      <c r="A77" s="170">
        <f t="shared" si="1"/>
        <v>72</v>
      </c>
      <c r="B77" s="993" t="s">
        <v>551</v>
      </c>
      <c r="C77" s="659"/>
      <c r="D77" s="998" t="s">
        <v>552</v>
      </c>
      <c r="E77" s="1001" t="s">
        <v>553</v>
      </c>
      <c r="F77" s="569">
        <v>0.5555555555555556</v>
      </c>
      <c r="G77" s="570" t="s">
        <v>554</v>
      </c>
      <c r="H77" s="570"/>
      <c r="I77" s="570" t="s">
        <v>61</v>
      </c>
      <c r="J77" s="570"/>
      <c r="K77" s="570" t="s">
        <v>510</v>
      </c>
      <c r="L77" s="570" t="s">
        <v>540</v>
      </c>
      <c r="M77" s="570" t="s">
        <v>528</v>
      </c>
      <c r="N77" s="564"/>
      <c r="O77" s="565"/>
    </row>
    <row r="78" spans="1:15" ht="24.75" customHeight="1">
      <c r="A78" s="170">
        <f t="shared" si="1"/>
        <v>73</v>
      </c>
      <c r="B78" s="994"/>
      <c r="C78" s="996"/>
      <c r="D78" s="999"/>
      <c r="E78" s="1002"/>
      <c r="F78" s="569">
        <v>0.5902777777777778</v>
      </c>
      <c r="G78" s="570" t="s">
        <v>555</v>
      </c>
      <c r="H78" s="570"/>
      <c r="I78" s="570" t="s">
        <v>69</v>
      </c>
      <c r="J78" s="570"/>
      <c r="K78" s="570" t="s">
        <v>556</v>
      </c>
      <c r="L78" s="570" t="s">
        <v>538</v>
      </c>
      <c r="M78" s="570" t="s">
        <v>510</v>
      </c>
      <c r="N78" s="971"/>
      <c r="O78" s="972"/>
    </row>
    <row r="79" spans="1:15" ht="24.75" customHeight="1">
      <c r="A79" s="170">
        <f t="shared" si="1"/>
        <v>74</v>
      </c>
      <c r="B79" s="994"/>
      <c r="C79" s="996"/>
      <c r="D79" s="999"/>
      <c r="E79" s="1002"/>
      <c r="F79" s="569">
        <v>0.625</v>
      </c>
      <c r="G79" s="533" t="s">
        <v>538</v>
      </c>
      <c r="H79" s="533"/>
      <c r="I79" s="533" t="s">
        <v>69</v>
      </c>
      <c r="J79" s="533"/>
      <c r="K79" s="533" t="s">
        <v>528</v>
      </c>
      <c r="L79" s="531"/>
      <c r="M79" s="523"/>
      <c r="N79" s="971" t="s">
        <v>526</v>
      </c>
      <c r="O79" s="972"/>
    </row>
    <row r="80" spans="1:15" ht="24.75" customHeight="1">
      <c r="A80" s="170">
        <f t="shared" si="1"/>
        <v>75</v>
      </c>
      <c r="B80" s="995"/>
      <c r="C80" s="997"/>
      <c r="D80" s="1000"/>
      <c r="E80" s="1003"/>
      <c r="F80" s="569">
        <v>0.6597222222222222</v>
      </c>
      <c r="G80" s="533" t="s">
        <v>540</v>
      </c>
      <c r="H80" s="533"/>
      <c r="I80" s="533" t="s">
        <v>69</v>
      </c>
      <c r="J80" s="533"/>
      <c r="K80" s="533" t="s">
        <v>510</v>
      </c>
      <c r="L80" s="570"/>
      <c r="M80" s="523"/>
      <c r="N80" s="971" t="s">
        <v>526</v>
      </c>
      <c r="O80" s="972"/>
    </row>
    <row r="81" spans="1:15" ht="24.75" customHeight="1">
      <c r="A81" s="170">
        <f t="shared" si="1"/>
        <v>76</v>
      </c>
      <c r="B81" s="993" t="s">
        <v>557</v>
      </c>
      <c r="C81" s="659"/>
      <c r="D81" s="1006" t="s">
        <v>558</v>
      </c>
      <c r="E81" s="1001" t="s">
        <v>553</v>
      </c>
      <c r="F81" s="571">
        <v>0.548611111111111</v>
      </c>
      <c r="G81" s="542" t="s">
        <v>556</v>
      </c>
      <c r="H81" s="542"/>
      <c r="I81" s="542" t="s">
        <v>61</v>
      </c>
      <c r="J81" s="542"/>
      <c r="K81" s="542" t="s">
        <v>559</v>
      </c>
      <c r="L81" s="572" t="s">
        <v>522</v>
      </c>
      <c r="M81" s="520"/>
      <c r="N81" s="1008" t="s">
        <v>560</v>
      </c>
      <c r="O81" s="1009"/>
    </row>
    <row r="82" spans="1:15" ht="24.75" customHeight="1">
      <c r="A82" s="170">
        <f t="shared" si="1"/>
        <v>77</v>
      </c>
      <c r="B82" s="994"/>
      <c r="C82" s="996"/>
      <c r="D82" s="1007"/>
      <c r="E82" s="1002"/>
      <c r="F82" s="540">
        <v>0.5833333333333334</v>
      </c>
      <c r="G82" s="542" t="s">
        <v>528</v>
      </c>
      <c r="H82" s="542"/>
      <c r="I82" s="542" t="s">
        <v>254</v>
      </c>
      <c r="J82" s="542"/>
      <c r="K82" s="542" t="s">
        <v>561</v>
      </c>
      <c r="L82" s="542" t="s">
        <v>514</v>
      </c>
      <c r="M82" s="520"/>
      <c r="N82" s="1010"/>
      <c r="O82" s="1011"/>
    </row>
    <row r="83" spans="1:15" ht="24.75" customHeight="1">
      <c r="A83" s="170">
        <f t="shared" si="1"/>
        <v>78</v>
      </c>
      <c r="B83" s="994"/>
      <c r="C83" s="996"/>
      <c r="D83" s="1006" t="s">
        <v>562</v>
      </c>
      <c r="E83" s="1002"/>
      <c r="F83" s="571">
        <v>0.548611111111111</v>
      </c>
      <c r="G83" s="572" t="s">
        <v>563</v>
      </c>
      <c r="H83" s="572"/>
      <c r="I83" s="572" t="s">
        <v>69</v>
      </c>
      <c r="J83" s="572"/>
      <c r="K83" s="572" t="s">
        <v>538</v>
      </c>
      <c r="L83" s="542" t="s">
        <v>520</v>
      </c>
      <c r="M83" s="520"/>
      <c r="N83" s="1010"/>
      <c r="O83" s="1011"/>
    </row>
    <row r="84" spans="1:15" ht="24.75" customHeight="1">
      <c r="A84" s="170">
        <f t="shared" si="1"/>
        <v>79</v>
      </c>
      <c r="B84" s="995"/>
      <c r="C84" s="997"/>
      <c r="D84" s="1007"/>
      <c r="E84" s="1003"/>
      <c r="F84" s="540">
        <v>0.5833333333333334</v>
      </c>
      <c r="G84" s="572" t="s">
        <v>564</v>
      </c>
      <c r="H84" s="572"/>
      <c r="I84" s="572" t="s">
        <v>69</v>
      </c>
      <c r="J84" s="572"/>
      <c r="K84" s="572" t="s">
        <v>565</v>
      </c>
      <c r="L84" s="572" t="s">
        <v>511</v>
      </c>
      <c r="M84" s="520"/>
      <c r="N84" s="1012"/>
      <c r="O84" s="1013"/>
    </row>
    <row r="85" spans="1:15" ht="24.75" customHeight="1">
      <c r="A85" s="170">
        <f t="shared" si="1"/>
        <v>80</v>
      </c>
      <c r="B85" s="307"/>
      <c r="C85" s="168"/>
      <c r="D85" s="307"/>
      <c r="E85" s="307"/>
      <c r="F85" s="307"/>
      <c r="G85" s="168"/>
      <c r="H85" s="168"/>
      <c r="I85" s="169" t="s">
        <v>254</v>
      </c>
      <c r="J85" s="168"/>
      <c r="K85" s="168"/>
      <c r="L85" s="307"/>
      <c r="M85" s="307"/>
      <c r="N85" s="884"/>
      <c r="O85" s="885"/>
    </row>
    <row r="86" spans="1:15" ht="24.75" customHeight="1">
      <c r="A86" s="170">
        <f t="shared" si="1"/>
        <v>81</v>
      </c>
      <c r="B86" s="307"/>
      <c r="C86" s="168"/>
      <c r="D86" s="307"/>
      <c r="E86" s="307"/>
      <c r="F86" s="307"/>
      <c r="G86" s="168"/>
      <c r="H86" s="168"/>
      <c r="I86" s="169" t="s">
        <v>61</v>
      </c>
      <c r="J86" s="168"/>
      <c r="K86" s="168"/>
      <c r="L86" s="307"/>
      <c r="M86" s="307"/>
      <c r="N86" s="884"/>
      <c r="O86" s="885"/>
    </row>
    <row r="87" spans="1:15" ht="24.75" customHeight="1">
      <c r="A87" s="170">
        <f t="shared" si="1"/>
        <v>82</v>
      </c>
      <c r="B87" s="307"/>
      <c r="C87" s="168"/>
      <c r="D87" s="307"/>
      <c r="E87" s="307"/>
      <c r="F87" s="307"/>
      <c r="G87" s="168"/>
      <c r="H87" s="168"/>
      <c r="I87" s="169" t="s">
        <v>254</v>
      </c>
      <c r="J87" s="168"/>
      <c r="K87" s="168"/>
      <c r="L87" s="307"/>
      <c r="M87" s="307"/>
      <c r="N87" s="884"/>
      <c r="O87" s="885"/>
    </row>
    <row r="88" spans="1:15" ht="24.75" customHeight="1">
      <c r="A88" s="170">
        <f t="shared" si="1"/>
        <v>83</v>
      </c>
      <c r="B88" s="307"/>
      <c r="C88" s="168"/>
      <c r="D88" s="307"/>
      <c r="E88" s="307"/>
      <c r="F88" s="307"/>
      <c r="G88" s="168"/>
      <c r="H88" s="168"/>
      <c r="I88" s="169" t="s">
        <v>61</v>
      </c>
      <c r="J88" s="168"/>
      <c r="K88" s="168"/>
      <c r="L88" s="307"/>
      <c r="M88" s="307"/>
      <c r="N88" s="884"/>
      <c r="O88" s="885"/>
    </row>
    <row r="89" spans="1:15" ht="24.75" customHeight="1">
      <c r="A89" s="170">
        <f t="shared" si="1"/>
        <v>84</v>
      </c>
      <c r="B89" s="307"/>
      <c r="C89" s="168"/>
      <c r="D89" s="307"/>
      <c r="E89" s="307"/>
      <c r="F89" s="307"/>
      <c r="G89" s="168"/>
      <c r="H89" s="168"/>
      <c r="I89" s="169" t="s">
        <v>61</v>
      </c>
      <c r="J89" s="168"/>
      <c r="K89" s="168"/>
      <c r="L89" s="307"/>
      <c r="M89" s="307"/>
      <c r="N89" s="884"/>
      <c r="O89" s="885"/>
    </row>
    <row r="90" spans="1:15" ht="24.75" customHeight="1">
      <c r="A90" s="170">
        <f t="shared" si="1"/>
        <v>85</v>
      </c>
      <c r="B90" s="307"/>
      <c r="C90" s="168"/>
      <c r="D90" s="307"/>
      <c r="E90" s="307"/>
      <c r="F90" s="307"/>
      <c r="G90" s="168"/>
      <c r="H90" s="168"/>
      <c r="I90" s="169" t="s">
        <v>191</v>
      </c>
      <c r="J90" s="168"/>
      <c r="K90" s="168"/>
      <c r="L90" s="307"/>
      <c r="M90" s="307"/>
      <c r="N90" s="884"/>
      <c r="O90" s="885"/>
    </row>
    <row r="91" spans="1:15" ht="24.75" customHeight="1">
      <c r="A91" s="170">
        <f t="shared" si="1"/>
        <v>86</v>
      </c>
      <c r="B91" s="307"/>
      <c r="C91" s="168"/>
      <c r="D91" s="307"/>
      <c r="E91" s="307"/>
      <c r="F91" s="307"/>
      <c r="G91" s="168"/>
      <c r="H91" s="168"/>
      <c r="I91" s="169" t="s">
        <v>254</v>
      </c>
      <c r="J91" s="168"/>
      <c r="K91" s="168"/>
      <c r="L91" s="307"/>
      <c r="M91" s="307"/>
      <c r="N91" s="884"/>
      <c r="O91" s="885"/>
    </row>
    <row r="92" spans="1:15" ht="24.75" customHeight="1">
      <c r="A92" s="170">
        <f t="shared" si="1"/>
        <v>87</v>
      </c>
      <c r="B92" s="307"/>
      <c r="C92" s="168"/>
      <c r="D92" s="307"/>
      <c r="E92" s="307"/>
      <c r="F92" s="307"/>
      <c r="G92" s="168"/>
      <c r="H92" s="168"/>
      <c r="I92" s="169" t="s">
        <v>63</v>
      </c>
      <c r="J92" s="168"/>
      <c r="K92" s="168"/>
      <c r="L92" s="307"/>
      <c r="M92" s="307"/>
      <c r="N92" s="884"/>
      <c r="O92" s="885"/>
    </row>
    <row r="93" spans="1:15" ht="24.75" customHeight="1">
      <c r="A93" s="170">
        <f t="shared" si="1"/>
        <v>88</v>
      </c>
      <c r="B93" s="307"/>
      <c r="C93" s="168"/>
      <c r="D93" s="307"/>
      <c r="E93" s="307"/>
      <c r="F93" s="307"/>
      <c r="G93" s="168"/>
      <c r="H93" s="168"/>
      <c r="I93" s="169" t="s">
        <v>95</v>
      </c>
      <c r="J93" s="168"/>
      <c r="K93" s="168"/>
      <c r="L93" s="307"/>
      <c r="M93" s="307"/>
      <c r="N93" s="884"/>
      <c r="O93" s="885"/>
    </row>
    <row r="94" spans="1:15" ht="24.75" customHeight="1">
      <c r="A94" s="170">
        <f t="shared" si="1"/>
        <v>89</v>
      </c>
      <c r="B94" s="307"/>
      <c r="C94" s="168"/>
      <c r="D94" s="307"/>
      <c r="E94" s="307"/>
      <c r="F94" s="307"/>
      <c r="G94" s="168"/>
      <c r="H94" s="168"/>
      <c r="I94" s="169" t="s">
        <v>63</v>
      </c>
      <c r="J94" s="168"/>
      <c r="K94" s="168"/>
      <c r="L94" s="307"/>
      <c r="M94" s="307"/>
      <c r="N94" s="884"/>
      <c r="O94" s="885"/>
    </row>
    <row r="95" spans="1:15" ht="24.75" customHeight="1">
      <c r="A95" s="170">
        <f t="shared" si="1"/>
        <v>90</v>
      </c>
      <c r="B95" s="307"/>
      <c r="C95" s="168"/>
      <c r="D95" s="307"/>
      <c r="E95" s="307"/>
      <c r="F95" s="307"/>
      <c r="G95" s="168"/>
      <c r="H95" s="168"/>
      <c r="I95" s="169" t="s">
        <v>254</v>
      </c>
      <c r="J95" s="168"/>
      <c r="K95" s="168"/>
      <c r="L95" s="307"/>
      <c r="M95" s="307"/>
      <c r="N95" s="884"/>
      <c r="O95" s="885"/>
    </row>
    <row r="96" spans="1:15" ht="24.75" customHeight="1">
      <c r="A96" s="170">
        <f t="shared" si="1"/>
        <v>91</v>
      </c>
      <c r="B96" s="307"/>
      <c r="C96" s="168"/>
      <c r="D96" s="307"/>
      <c r="E96" s="307"/>
      <c r="F96" s="307"/>
      <c r="G96" s="168"/>
      <c r="H96" s="168"/>
      <c r="I96" s="169" t="s">
        <v>63</v>
      </c>
      <c r="J96" s="168"/>
      <c r="K96" s="168"/>
      <c r="L96" s="307"/>
      <c r="M96" s="307"/>
      <c r="N96" s="884"/>
      <c r="O96" s="885"/>
    </row>
    <row r="97" spans="1:15" ht="24.75" customHeight="1">
      <c r="A97" s="170">
        <f t="shared" si="1"/>
        <v>92</v>
      </c>
      <c r="B97" s="307"/>
      <c r="C97" s="168"/>
      <c r="D97" s="307"/>
      <c r="E97" s="307"/>
      <c r="F97" s="307"/>
      <c r="G97" s="168"/>
      <c r="H97" s="168"/>
      <c r="I97" s="169" t="s">
        <v>254</v>
      </c>
      <c r="J97" s="168"/>
      <c r="K97" s="168"/>
      <c r="L97" s="307"/>
      <c r="M97" s="307"/>
      <c r="N97" s="884"/>
      <c r="O97" s="885"/>
    </row>
    <row r="98" spans="1:15" ht="24.75" customHeight="1">
      <c r="A98" s="170">
        <f t="shared" si="1"/>
        <v>93</v>
      </c>
      <c r="B98" s="307"/>
      <c r="C98" s="168"/>
      <c r="D98" s="307"/>
      <c r="E98" s="307"/>
      <c r="F98" s="307"/>
      <c r="G98" s="168"/>
      <c r="H98" s="168"/>
      <c r="I98" s="169" t="s">
        <v>63</v>
      </c>
      <c r="J98" s="168"/>
      <c r="K98" s="168"/>
      <c r="L98" s="307"/>
      <c r="M98" s="307"/>
      <c r="N98" s="884"/>
      <c r="O98" s="885"/>
    </row>
    <row r="99" spans="1:15" ht="24.75" customHeight="1">
      <c r="A99" s="170">
        <f t="shared" si="1"/>
        <v>94</v>
      </c>
      <c r="B99" s="307"/>
      <c r="C99" s="168"/>
      <c r="D99" s="307"/>
      <c r="E99" s="307"/>
      <c r="F99" s="307"/>
      <c r="G99" s="168"/>
      <c r="H99" s="168"/>
      <c r="I99" s="169" t="s">
        <v>63</v>
      </c>
      <c r="J99" s="168"/>
      <c r="K99" s="168"/>
      <c r="L99" s="307"/>
      <c r="M99" s="307"/>
      <c r="N99" s="884"/>
      <c r="O99" s="885"/>
    </row>
    <row r="100" spans="1:15" ht="24.75" customHeight="1">
      <c r="A100" s="170">
        <f t="shared" si="1"/>
        <v>95</v>
      </c>
      <c r="B100" s="307"/>
      <c r="C100" s="168"/>
      <c r="D100" s="307"/>
      <c r="E100" s="307"/>
      <c r="F100" s="307"/>
      <c r="G100" s="168"/>
      <c r="H100" s="168"/>
      <c r="I100" s="169" t="s">
        <v>436</v>
      </c>
      <c r="J100" s="168"/>
      <c r="K100" s="168"/>
      <c r="L100" s="307"/>
      <c r="M100" s="307"/>
      <c r="N100" s="884"/>
      <c r="O100" s="885"/>
    </row>
    <row r="101" spans="1:15" ht="24.75" customHeight="1">
      <c r="A101" s="170">
        <f t="shared" si="1"/>
        <v>96</v>
      </c>
      <c r="B101" s="307"/>
      <c r="C101" s="168"/>
      <c r="D101" s="307"/>
      <c r="E101" s="307"/>
      <c r="F101" s="307"/>
      <c r="G101" s="168"/>
      <c r="H101" s="168"/>
      <c r="I101" s="169" t="s">
        <v>63</v>
      </c>
      <c r="J101" s="168"/>
      <c r="K101" s="168"/>
      <c r="L101" s="307"/>
      <c r="M101" s="307"/>
      <c r="N101" s="884"/>
      <c r="O101" s="885"/>
    </row>
    <row r="102" spans="1:15" ht="24.75" customHeight="1">
      <c r="A102" s="170">
        <f t="shared" si="1"/>
        <v>97</v>
      </c>
      <c r="B102" s="307"/>
      <c r="C102" s="168"/>
      <c r="D102" s="307"/>
      <c r="E102" s="307"/>
      <c r="F102" s="307"/>
      <c r="G102" s="168"/>
      <c r="H102" s="168"/>
      <c r="I102" s="169" t="s">
        <v>254</v>
      </c>
      <c r="J102" s="168"/>
      <c r="K102" s="168"/>
      <c r="L102" s="307"/>
      <c r="M102" s="307"/>
      <c r="N102" s="884"/>
      <c r="O102" s="885"/>
    </row>
    <row r="103" ht="24.75" customHeight="1">
      <c r="A103" s="170">
        <f t="shared" si="1"/>
        <v>98</v>
      </c>
    </row>
    <row r="104" ht="24.75" customHeight="1">
      <c r="A104" s="170">
        <f t="shared" si="1"/>
        <v>99</v>
      </c>
    </row>
    <row r="105" ht="24.75" customHeight="1">
      <c r="A105" s="170">
        <f t="shared" si="1"/>
        <v>100</v>
      </c>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sheetProtection/>
  <mergeCells count="164">
    <mergeCell ref="N91:O91"/>
    <mergeCell ref="N92:O92"/>
    <mergeCell ref="N93:O93"/>
    <mergeCell ref="N94:O94"/>
    <mergeCell ref="N95:O95"/>
    <mergeCell ref="N96:O96"/>
    <mergeCell ref="N97:O97"/>
    <mergeCell ref="N98:O98"/>
    <mergeCell ref="N99:O99"/>
    <mergeCell ref="N100:O100"/>
    <mergeCell ref="N101:O101"/>
    <mergeCell ref="N102:O102"/>
    <mergeCell ref="B81:B84"/>
    <mergeCell ref="C81:C84"/>
    <mergeCell ref="D81:D82"/>
    <mergeCell ref="E81:E84"/>
    <mergeCell ref="N81:O84"/>
    <mergeCell ref="D83:D84"/>
    <mergeCell ref="N85:O85"/>
    <mergeCell ref="N86:O86"/>
    <mergeCell ref="N87:O87"/>
    <mergeCell ref="N88:O88"/>
    <mergeCell ref="N89:O89"/>
    <mergeCell ref="N90:O90"/>
    <mergeCell ref="B61:B68"/>
    <mergeCell ref="C61:C68"/>
    <mergeCell ref="D61:D64"/>
    <mergeCell ref="E61:E68"/>
    <mergeCell ref="N61:O61"/>
    <mergeCell ref="N62:O62"/>
    <mergeCell ref="N66:O66"/>
    <mergeCell ref="N67:O67"/>
    <mergeCell ref="N68:O68"/>
    <mergeCell ref="B69:B76"/>
    <mergeCell ref="C69:C76"/>
    <mergeCell ref="D69:D72"/>
    <mergeCell ref="E69:E76"/>
    <mergeCell ref="D73:D76"/>
    <mergeCell ref="N73:O73"/>
    <mergeCell ref="N74:O74"/>
    <mergeCell ref="N59:O59"/>
    <mergeCell ref="N60:O60"/>
    <mergeCell ref="N75:O75"/>
    <mergeCell ref="B77:B80"/>
    <mergeCell ref="C77:C80"/>
    <mergeCell ref="D77:D80"/>
    <mergeCell ref="E77:E80"/>
    <mergeCell ref="N78:O78"/>
    <mergeCell ref="N79:O79"/>
    <mergeCell ref="N80:O80"/>
    <mergeCell ref="N63:O63"/>
    <mergeCell ref="N64:O64"/>
    <mergeCell ref="D65:D68"/>
    <mergeCell ref="N65:O65"/>
    <mergeCell ref="D54:D60"/>
    <mergeCell ref="N54:O54"/>
    <mergeCell ref="N55:O55"/>
    <mergeCell ref="N56:O56"/>
    <mergeCell ref="N57:O57"/>
    <mergeCell ref="N58:O58"/>
    <mergeCell ref="N52:O52"/>
    <mergeCell ref="N53:O53"/>
    <mergeCell ref="N44:O44"/>
    <mergeCell ref="G45:I46"/>
    <mergeCell ref="N45:O45"/>
    <mergeCell ref="N46:O46"/>
    <mergeCell ref="N39:O39"/>
    <mergeCell ref="B40:B43"/>
    <mergeCell ref="C40:C43"/>
    <mergeCell ref="D40:D43"/>
    <mergeCell ref="E40:E46"/>
    <mergeCell ref="N40:O40"/>
    <mergeCell ref="N41:O41"/>
    <mergeCell ref="N42:O42"/>
    <mergeCell ref="N43:O43"/>
    <mergeCell ref="D44:D46"/>
    <mergeCell ref="B47:B60"/>
    <mergeCell ref="C47:C60"/>
    <mergeCell ref="D47:D53"/>
    <mergeCell ref="E47:E60"/>
    <mergeCell ref="N47:O47"/>
    <mergeCell ref="N48:O48"/>
    <mergeCell ref="N49:O49"/>
    <mergeCell ref="N50:O50"/>
    <mergeCell ref="N51:O51"/>
    <mergeCell ref="G52:J53"/>
    <mergeCell ref="B28:B35"/>
    <mergeCell ref="C28:C35"/>
    <mergeCell ref="D28:D31"/>
    <mergeCell ref="E28:E35"/>
    <mergeCell ref="N28:O28"/>
    <mergeCell ref="N29:O29"/>
    <mergeCell ref="N30:O30"/>
    <mergeCell ref="N31:O31"/>
    <mergeCell ref="D32:D35"/>
    <mergeCell ref="N32:O32"/>
    <mergeCell ref="N33:O33"/>
    <mergeCell ref="N34:O34"/>
    <mergeCell ref="N35:O35"/>
    <mergeCell ref="B36:B39"/>
    <mergeCell ref="C36:C39"/>
    <mergeCell ref="D36:D39"/>
    <mergeCell ref="E36:E39"/>
    <mergeCell ref="N36:O36"/>
    <mergeCell ref="N37:O37"/>
    <mergeCell ref="N38:O38"/>
    <mergeCell ref="B22:B24"/>
    <mergeCell ref="C22:C24"/>
    <mergeCell ref="D22:D24"/>
    <mergeCell ref="E22:E24"/>
    <mergeCell ref="N22:O22"/>
    <mergeCell ref="N23:O23"/>
    <mergeCell ref="N24:O24"/>
    <mergeCell ref="B25:B27"/>
    <mergeCell ref="C25:C27"/>
    <mergeCell ref="D25:D27"/>
    <mergeCell ref="E25:E27"/>
    <mergeCell ref="N25:O25"/>
    <mergeCell ref="N26:O26"/>
    <mergeCell ref="N27:O27"/>
    <mergeCell ref="B16:B18"/>
    <mergeCell ref="C16:C18"/>
    <mergeCell ref="D16:D18"/>
    <mergeCell ref="E16:E18"/>
    <mergeCell ref="N16:O16"/>
    <mergeCell ref="N17:O17"/>
    <mergeCell ref="N18:O18"/>
    <mergeCell ref="B19:B21"/>
    <mergeCell ref="C19:C21"/>
    <mergeCell ref="D19:D21"/>
    <mergeCell ref="E19:E21"/>
    <mergeCell ref="N19:O19"/>
    <mergeCell ref="N20:O20"/>
    <mergeCell ref="N21:O21"/>
    <mergeCell ref="N10:O10"/>
    <mergeCell ref="N11:O11"/>
    <mergeCell ref="N12:O12"/>
    <mergeCell ref="B13:B15"/>
    <mergeCell ref="C13:C15"/>
    <mergeCell ref="D13:D15"/>
    <mergeCell ref="E13:E15"/>
    <mergeCell ref="N13:O13"/>
    <mergeCell ref="N14:O14"/>
    <mergeCell ref="N15:O15"/>
    <mergeCell ref="N4:O4"/>
    <mergeCell ref="N5:O5"/>
    <mergeCell ref="N6:O6"/>
    <mergeCell ref="N7:O7"/>
    <mergeCell ref="N8:O8"/>
    <mergeCell ref="B9:B12"/>
    <mergeCell ref="C9:C12"/>
    <mergeCell ref="D9:D12"/>
    <mergeCell ref="E9:E12"/>
    <mergeCell ref="N9:O9"/>
    <mergeCell ref="B1:D1"/>
    <mergeCell ref="E1:I1"/>
    <mergeCell ref="J1:M1"/>
    <mergeCell ref="G2:K2"/>
    <mergeCell ref="N2:O2"/>
    <mergeCell ref="B3:B8"/>
    <mergeCell ref="C3:C8"/>
    <mergeCell ref="D3:D8"/>
    <mergeCell ref="E3:E8"/>
    <mergeCell ref="N3:O3"/>
  </mergeCells>
  <conditionalFormatting sqref="G28">
    <cfRule type="expression" priority="2" dxfId="350">
      <formula>IF($AA28&lt;&gt;0,TRUE,FALSE)</formula>
    </cfRule>
  </conditionalFormatting>
  <conditionalFormatting sqref="G30">
    <cfRule type="expression" priority="1" dxfId="350">
      <formula>IF($AA30&lt;&gt;0,TRUE,FALSE)</formula>
    </cfRule>
  </conditionalFormatting>
  <printOptions/>
  <pageMargins left="0.7" right="0.7" top="0.75" bottom="0.75" header="0.3" footer="0.3"/>
  <pageSetup fitToHeight="1" fitToWidth="1" orientation="portrait" paperSize="9"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吉村実</dc:creator>
  <cp:keywords/>
  <dc:description/>
  <cp:lastModifiedBy>morita-family</cp:lastModifiedBy>
  <cp:lastPrinted>2016-02-23T15:53:48Z</cp:lastPrinted>
  <dcterms:created xsi:type="dcterms:W3CDTF">2015-05-31T01:18:23Z</dcterms:created>
  <dcterms:modified xsi:type="dcterms:W3CDTF">2017-10-18T22:52:21Z</dcterms:modified>
  <cp:category/>
  <cp:version/>
  <cp:contentType/>
  <cp:contentStatus/>
</cp:coreProperties>
</file>